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drawings/drawing9.xml" ContentType="application/vnd.openxmlformats-officedocument.drawing+xml"/>
  <Override PartName="/xl/worksheets/sheet17.xml" ContentType="application/vnd.openxmlformats-officedocument.spreadsheetml.worksheet+xml"/>
  <Override PartName="/xl/drawings/drawing10.xml" ContentType="application/vnd.openxmlformats-officedocument.drawing+xml"/>
  <Override PartName="/xl/worksheets/sheet18.xml" ContentType="application/vnd.openxmlformats-officedocument.spreadsheetml.worksheet+xml"/>
  <Override PartName="/xl/drawings/drawing11.xml" ContentType="application/vnd.openxmlformats-officedocument.drawing+xml"/>
  <Override PartName="/xl/worksheets/sheet19.xml" ContentType="application/vnd.openxmlformats-officedocument.spreadsheetml.worksheet+xml"/>
  <Override PartName="/xl/drawings/drawing12.xml" ContentType="application/vnd.openxmlformats-officedocument.drawing+xml"/>
  <Override PartName="/xl/worksheets/sheet20.xml" ContentType="application/vnd.openxmlformats-officedocument.spreadsheetml.worksheet+xml"/>
  <Override PartName="/xl/drawings/drawing13.xml" ContentType="application/vnd.openxmlformats-officedocument.drawing+xml"/>
  <Override PartName="/xl/worksheets/sheet21.xml" ContentType="application/vnd.openxmlformats-officedocument.spreadsheetml.worksheet+xml"/>
  <Override PartName="/xl/drawings/drawing14.xml" ContentType="application/vnd.openxmlformats-officedocument.drawing+xml"/>
  <Override PartName="/xl/worksheets/sheet22.xml" ContentType="application/vnd.openxmlformats-officedocument.spreadsheetml.worksheet+xml"/>
  <Override PartName="/xl/drawings/drawing15.xml" ContentType="application/vnd.openxmlformats-officedocument.drawing+xml"/>
  <Override PartName="/xl/worksheets/sheet23.xml" ContentType="application/vnd.openxmlformats-officedocument.spreadsheetml.worksheet+xml"/>
  <Override PartName="/xl/drawings/drawing16.xml" ContentType="application/vnd.openxmlformats-officedocument.drawing+xml"/>
  <Override PartName="/xl/worksheets/sheet24.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320" windowHeight="11760" tabRatio="941" activeTab="3"/>
  </bookViews>
  <sheets>
    <sheet name="Instructions" sheetId="1" r:id="rId1"/>
    <sheet name="Lists" sheetId="2" r:id="rId2"/>
    <sheet name="Cover" sheetId="3" r:id="rId3"/>
    <sheet name="Accounts Worksheet" sheetId="4" r:id="rId4"/>
    <sheet name="General " sheetId="5" r:id="rId5"/>
    <sheet name="Detail " sheetId="6" r:id="rId6"/>
    <sheet name="FUND Allocations" sheetId="7" state="hidden" r:id="rId7"/>
    <sheet name="Checklist" sheetId="8" r:id="rId8"/>
    <sheet name="Jan" sheetId="9" r:id="rId9"/>
    <sheet name="Feb" sheetId="10" r:id="rId10"/>
    <sheet name="Mar" sheetId="11" r:id="rId11"/>
    <sheet name="1Q" sheetId="12" r:id="rId12"/>
    <sheet name="Apr" sheetId="13" r:id="rId13"/>
    <sheet name="May" sheetId="14" r:id="rId14"/>
    <sheet name="Jun" sheetId="15" r:id="rId15"/>
    <sheet name="2Q" sheetId="16" r:id="rId16"/>
    <sheet name="Jul" sheetId="17" r:id="rId17"/>
    <sheet name="Aug" sheetId="18" r:id="rId18"/>
    <sheet name="Sep" sheetId="19" r:id="rId19"/>
    <sheet name="3Q" sheetId="20" r:id="rId20"/>
    <sheet name="Oct" sheetId="21" r:id="rId21"/>
    <sheet name="Nov" sheetId="22" r:id="rId22"/>
    <sheet name="Dec" sheetId="23" r:id="rId23"/>
    <sheet name="4Q" sheetId="24" r:id="rId24"/>
  </sheets>
  <externalReferences>
    <externalReference r:id="rId27"/>
  </externalReferences>
  <definedNames>
    <definedName name="REASON1" localSheetId="0">OFFSET('[1]Lists'!$A$1,0,0,COUNTA('[1]Lists'!$A:$A),1)</definedName>
    <definedName name="REASON1">OFFSET('Lists'!$A$1,0,0,COUNTA('Lists'!$A:$A),1)</definedName>
    <definedName name="REASON2" localSheetId="0">OFFSET('[1]Lists'!$B$1,0,0,COUNTA('[1]Lists'!$B:$B),1)</definedName>
    <definedName name="REASON2">OFFSET('Lists'!$B$1,0,0,COUNTA('Lists'!$B:$B),1)</definedName>
  </definedNames>
  <calcPr fullCalcOnLoad="1"/>
</workbook>
</file>

<file path=xl/sharedStrings.xml><?xml version="1.0" encoding="utf-8"?>
<sst xmlns="http://schemas.openxmlformats.org/spreadsheetml/2006/main" count="1629" uniqueCount="482">
  <si>
    <t>Insurance-Lockton Risk Services-VFW Club &amp; Storage Bldg.</t>
  </si>
  <si>
    <t>Fund-Honor Guard</t>
  </si>
  <si>
    <t>Fund-Basement</t>
  </si>
  <si>
    <t>15 Dec.</t>
  </si>
  <si>
    <t>4 Dec.</t>
  </si>
  <si>
    <t>Bingo</t>
  </si>
  <si>
    <t>House Repair/Maint.</t>
  </si>
  <si>
    <t>Sutherlands</t>
  </si>
  <si>
    <t>David Goerz</t>
  </si>
  <si>
    <t>Fund-TV</t>
  </si>
  <si>
    <t>Fund-Bugle</t>
  </si>
  <si>
    <t>Donation</t>
  </si>
  <si>
    <t>Corp. Annual Report</t>
  </si>
  <si>
    <t>Bond-QM</t>
  </si>
  <si>
    <t>Insurance-Kansas Mutual Insurance Co.-Penner House</t>
  </si>
  <si>
    <t>Shirts-VFW</t>
  </si>
  <si>
    <t>Shirts-Golf</t>
  </si>
  <si>
    <t>Charge Back Fee</t>
  </si>
  <si>
    <t>Midwest Distributing</t>
  </si>
  <si>
    <t>Caps-VFW</t>
  </si>
  <si>
    <t>Caps-Men's Aux.</t>
  </si>
  <si>
    <t>Mark Leisten</t>
  </si>
  <si>
    <t>May 15th</t>
  </si>
  <si>
    <t>May 3rd</t>
  </si>
  <si>
    <t>June 15th</t>
  </si>
  <si>
    <t>Sept. 18th</t>
  </si>
  <si>
    <t>Donation Box</t>
  </si>
  <si>
    <t>Bob Burkhart</t>
  </si>
  <si>
    <t>Net Cash Balances At End of Quarter</t>
  </si>
  <si>
    <t>(From "Report of Audit" Form)</t>
  </si>
  <si>
    <t>TOTAL Cash Balance</t>
  </si>
  <si>
    <r>
      <t>Total Cash Balance</t>
    </r>
    <r>
      <rPr>
        <sz val="7"/>
        <rFont val="Arial"/>
        <family val="2"/>
      </rPr>
      <t xml:space="preserve"> (from QM Report)</t>
    </r>
  </si>
  <si>
    <t>AUTOMATIC AUDIT CHECK (These values shoud equal "TOTAL Cash Balance" above)</t>
  </si>
  <si>
    <t>Plus: Canteen or Club Fund</t>
  </si>
  <si>
    <t>POST QUARTERMASTER'S</t>
  </si>
  <si>
    <t>National and Department Dues</t>
  </si>
  <si>
    <t>Post General Fund</t>
  </si>
  <si>
    <t>Admission Fees</t>
  </si>
  <si>
    <t>Post Relief Fund (See Sec. 218, Manual of Procedure)</t>
  </si>
  <si>
    <t>Post Dues Reserve Fund (See Sec. 218, Manual of Procedure)</t>
  </si>
  <si>
    <t>Post Home or Building Fund (Including Savings)</t>
  </si>
  <si>
    <t>Post Canteen or Club Fund</t>
  </si>
  <si>
    <t>Life Membership Fund</t>
  </si>
  <si>
    <t>Dues-Reserve</t>
  </si>
  <si>
    <t>Outstanding Checks                            (Not on Bank Statement)</t>
  </si>
  <si>
    <t>Miller Distributing</t>
  </si>
  <si>
    <t>Feb/Sept</t>
  </si>
  <si>
    <t>April 15th</t>
  </si>
  <si>
    <t>Flat Screen TV</t>
  </si>
  <si>
    <t>Buddy Poppies</t>
  </si>
  <si>
    <t>National Military Serv.</t>
  </si>
  <si>
    <t>Basement Construct.</t>
  </si>
  <si>
    <t>Charged Back</t>
  </si>
  <si>
    <t>Printer Ink/Paper</t>
  </si>
  <si>
    <t>Department VFW Convention Ad</t>
  </si>
  <si>
    <t>VFW-Dept. of KS ($1 for every NEW member) Notices sent out Jan. &amp; May</t>
  </si>
  <si>
    <t>David Cuba</t>
  </si>
  <si>
    <t>Permit-Temp-Alcohol</t>
  </si>
  <si>
    <t>Permit-Temp-Use</t>
  </si>
  <si>
    <t>Interest-Savings CD</t>
  </si>
  <si>
    <t>Account-Checking</t>
  </si>
  <si>
    <t>Account-Savings</t>
  </si>
  <si>
    <t>CINTA'S</t>
  </si>
  <si>
    <t>De Soto Days</t>
  </si>
  <si>
    <t>Alarm Systems-JoCo.</t>
  </si>
  <si>
    <t>License Plate</t>
  </si>
  <si>
    <t>Bar Hours-Cashed in</t>
  </si>
  <si>
    <t>Bar Hrs.-VFW Store</t>
  </si>
  <si>
    <t>Bar Hrs.-Membership</t>
  </si>
  <si>
    <t>Bartender</t>
  </si>
  <si>
    <t>January 19th</t>
  </si>
  <si>
    <t xml:space="preserve">Quarterly Report of Audit-Trustees Signatures </t>
  </si>
  <si>
    <t>Quarterly Report of Audit-Send to Department Inspector</t>
  </si>
  <si>
    <t>Bond-Fireworks</t>
  </si>
  <si>
    <t>Purifan Inc.</t>
  </si>
  <si>
    <t>KAW Vly. Sportsman</t>
  </si>
  <si>
    <t>Memorial Account</t>
  </si>
  <si>
    <t>Memorial Account Balance</t>
  </si>
  <si>
    <t>GENERAL Item List</t>
  </si>
  <si>
    <t>DETAIL Item List</t>
  </si>
  <si>
    <t>July 10th</t>
  </si>
  <si>
    <t>Post Office-Annual Fee for P.O. Box</t>
  </si>
  <si>
    <t>P.O. Box Fee</t>
  </si>
  <si>
    <t>Alumni - De Soto</t>
  </si>
  <si>
    <t>File VFW Federal Income Tax (Form 990EZ)</t>
  </si>
  <si>
    <t>=Cleared/Void/Credit Back</t>
  </si>
  <si>
    <t>Contest-Patriot Pen</t>
  </si>
  <si>
    <t>Contest-Patriot Art</t>
  </si>
  <si>
    <t>Scrapbook/Awards</t>
  </si>
  <si>
    <t>Contests</t>
  </si>
  <si>
    <t>Clean up</t>
  </si>
  <si>
    <t>VFW Store</t>
  </si>
  <si>
    <t>Total Receipts</t>
  </si>
  <si>
    <t>Total Disbursements</t>
  </si>
  <si>
    <t>Canteen Fund</t>
  </si>
  <si>
    <t>Total Cash Balance</t>
  </si>
  <si>
    <t>Stock Fund</t>
  </si>
  <si>
    <t>Scholarship Fund</t>
  </si>
  <si>
    <t>Memorial Fund</t>
  </si>
  <si>
    <t>Cover Sheet</t>
  </si>
  <si>
    <t>Quartermaster's Report</t>
  </si>
  <si>
    <t>De Soto - Post 6654</t>
  </si>
  <si>
    <t>Start Of Year Balance</t>
  </si>
  <si>
    <t>Total Owed on Loans</t>
  </si>
  <si>
    <t>VFW Building - Loan Balance</t>
  </si>
  <si>
    <t>House - Loan Balance</t>
  </si>
  <si>
    <t>June 1st</t>
  </si>
  <si>
    <t>July 14th</t>
  </si>
  <si>
    <t>Midwest Block&amp;Brick</t>
  </si>
  <si>
    <t>Relief Fund</t>
  </si>
  <si>
    <t>Semi-Annual</t>
  </si>
  <si>
    <t>Chamber of Commerce- De Soto-Membership dues</t>
  </si>
  <si>
    <t>Corporation Annual Report-KS Secretary of State</t>
  </si>
  <si>
    <t>Post Meeting</t>
  </si>
  <si>
    <t>Detail of Receipts and Disbursements-Quartermaster's Report</t>
  </si>
  <si>
    <t>Item Description</t>
  </si>
  <si>
    <t>Varies</t>
  </si>
  <si>
    <t>25th of the Month</t>
  </si>
  <si>
    <t>Newspaper Add</t>
  </si>
  <si>
    <t>Beer (Cereal Malt) License- City of De Soto</t>
  </si>
  <si>
    <t xml:space="preserve">  Date Completed</t>
  </si>
  <si>
    <t>Major Items - Quartermaster's "To Do" Checklist</t>
  </si>
  <si>
    <t>MISCELLANEOUS</t>
  </si>
  <si>
    <t>Department VFW Convention registration ($7 basic registration)</t>
  </si>
  <si>
    <t>Sales Tax Return- KS Department Of Revenue-Bar Sales (Form ST16)</t>
  </si>
  <si>
    <t>VFW-Store</t>
  </si>
  <si>
    <t>Spagetti Dinner</t>
  </si>
  <si>
    <t>Dues Adjustment</t>
  </si>
  <si>
    <t>RECONCILIATION OF FUND BALANCES</t>
  </si>
  <si>
    <t>David J. Cuba</t>
  </si>
  <si>
    <t>Department of Kansas, V.F.W.</t>
  </si>
  <si>
    <t>Auxiliary-Ladies</t>
  </si>
  <si>
    <t>Post Election Report</t>
  </si>
  <si>
    <t>NA</t>
  </si>
  <si>
    <t>January 31st</t>
  </si>
  <si>
    <t>On Line</t>
  </si>
  <si>
    <t>Amer. Cancer Society</t>
  </si>
  <si>
    <t>VFW-National</t>
  </si>
  <si>
    <t>VFW-Dept. of KS</t>
  </si>
  <si>
    <t>Merch Data Supplies</t>
  </si>
  <si>
    <t>Spatula Central</t>
  </si>
  <si>
    <t>Stamps</t>
  </si>
  <si>
    <t>Olathe T-Shirt</t>
  </si>
  <si>
    <t xml:space="preserve">W&amp;R Solutions </t>
  </si>
  <si>
    <t>Porter Paint</t>
  </si>
  <si>
    <t>Tables-Stools</t>
  </si>
  <si>
    <t>New Members ($1)</t>
  </si>
  <si>
    <t>Spot Lights-Hall</t>
  </si>
  <si>
    <t>Permit-Fireworks</t>
  </si>
  <si>
    <t>Permit-Postal-Annual</t>
  </si>
  <si>
    <t>General Fund ALLOCATIONS</t>
  </si>
  <si>
    <t>GENERAL Summary</t>
  </si>
  <si>
    <t>DETAIL Summary</t>
  </si>
  <si>
    <t>Utilities-House</t>
  </si>
  <si>
    <t>Utilities-VFW Bldg.</t>
  </si>
  <si>
    <t>Convention-State</t>
  </si>
  <si>
    <t>Convention-National</t>
  </si>
  <si>
    <t>Shuffle Board</t>
  </si>
  <si>
    <t>Bar Sales-Front</t>
  </si>
  <si>
    <t>Bar Sales-Back</t>
  </si>
  <si>
    <t>Donation-Hall</t>
  </si>
  <si>
    <t>Hats</t>
  </si>
  <si>
    <t>Check #</t>
  </si>
  <si>
    <t>Due Date</t>
  </si>
  <si>
    <t>Fund-Relief</t>
  </si>
  <si>
    <t>Insurance</t>
  </si>
  <si>
    <t>Frequency</t>
  </si>
  <si>
    <t>Monthly</t>
  </si>
  <si>
    <t>Annual</t>
  </si>
  <si>
    <t>Engraving</t>
  </si>
  <si>
    <t>Chic-A-Dees</t>
  </si>
  <si>
    <t>Big Sky</t>
  </si>
  <si>
    <t>VFW Supplies</t>
  </si>
  <si>
    <t>Hat Cover</t>
  </si>
  <si>
    <t>Hall-Deposit</t>
  </si>
  <si>
    <t>Price Chopper</t>
  </si>
  <si>
    <t>Rotary Club</t>
  </si>
  <si>
    <t>Lunch-Corn Beef</t>
  </si>
  <si>
    <t>KS Secretary of State</t>
  </si>
  <si>
    <t>JOCO Treasurer</t>
  </si>
  <si>
    <t>Tax-Sales</t>
  </si>
  <si>
    <t>Tax-Property</t>
  </si>
  <si>
    <t>Tax-Corp. Report</t>
  </si>
  <si>
    <t>Steve's Meat Market</t>
  </si>
  <si>
    <t>Net Total</t>
  </si>
  <si>
    <t>Boy Scouts-Trp. 351</t>
  </si>
  <si>
    <t>Centec Cast Metal</t>
  </si>
  <si>
    <t>Home Depot</t>
  </si>
  <si>
    <t>Durkin's Hardware</t>
  </si>
  <si>
    <t>De Soto Explorer</t>
  </si>
  <si>
    <t>J-Mart</t>
  </si>
  <si>
    <t>Johnson Chem. Co.</t>
  </si>
  <si>
    <t>L. Kramer-clean up</t>
  </si>
  <si>
    <t>VFW-KS Dist. #2</t>
  </si>
  <si>
    <t>Boy Scouts-Trp. 54</t>
  </si>
  <si>
    <t>De Soto Ins. Agency</t>
  </si>
  <si>
    <t>SAFECO Ins. Co.</t>
  </si>
  <si>
    <t>Dues-Interest Refund</t>
  </si>
  <si>
    <t>Deluxe Checks</t>
  </si>
  <si>
    <t>Wester House Inc.</t>
  </si>
  <si>
    <t>SYSCO</t>
  </si>
  <si>
    <t>Eagle Scout Program</t>
  </si>
  <si>
    <t>License-Beer</t>
  </si>
  <si>
    <t>(Credit back to Acct.)</t>
  </si>
  <si>
    <r>
      <t xml:space="preserve">2. Click the original name, and then click </t>
    </r>
    <r>
      <rPr>
        <b/>
        <sz val="10"/>
        <color indexed="8"/>
        <rFont val="Tahoma"/>
        <family val="2"/>
      </rPr>
      <t>Delete</t>
    </r>
    <r>
      <rPr>
        <sz val="10"/>
        <color indexed="8"/>
        <rFont val="Tahoma"/>
        <family val="2"/>
      </rPr>
      <t>.</t>
    </r>
  </si>
  <si>
    <t>Change the cell, formula, or constant represented by a name</t>
  </si>
  <si>
    <r>
      <t xml:space="preserve">Change it in the </t>
    </r>
    <r>
      <rPr>
        <b/>
        <sz val="10"/>
        <color indexed="8"/>
        <rFont val="Tahoma"/>
        <family val="2"/>
      </rPr>
      <t>Refers to</t>
    </r>
    <r>
      <rPr>
        <sz val="10"/>
        <color indexed="8"/>
        <rFont val="Tahoma"/>
        <family val="2"/>
      </rPr>
      <t xml:space="preserve"> box.</t>
    </r>
  </si>
  <si>
    <t>Delete the name</t>
  </si>
  <si>
    <r>
      <t xml:space="preserve">Click </t>
    </r>
    <r>
      <rPr>
        <b/>
        <sz val="10"/>
        <color indexed="8"/>
        <rFont val="Tahoma"/>
        <family val="2"/>
      </rPr>
      <t>Delete</t>
    </r>
    <r>
      <rPr>
        <sz val="10"/>
        <color indexed="8"/>
        <rFont val="Tahoma"/>
        <family val="2"/>
      </rPr>
      <t>.</t>
    </r>
  </si>
  <si>
    <t>Safe Deposit Box</t>
  </si>
  <si>
    <t>Postmaster</t>
  </si>
  <si>
    <t>Mailing Stamps</t>
  </si>
  <si>
    <t>Sam's Club</t>
  </si>
  <si>
    <t>Service Charge</t>
  </si>
  <si>
    <t>Fund Raising-Misc.</t>
  </si>
  <si>
    <t>Phone-AT&amp;T</t>
  </si>
  <si>
    <t>Cable-Time Warner</t>
  </si>
  <si>
    <t>Donations-Misc.</t>
  </si>
  <si>
    <t>Pest Control</t>
  </si>
  <si>
    <t>4019224-Building</t>
  </si>
  <si>
    <t>4132365-House</t>
  </si>
  <si>
    <t>Merch Bnkcd Fee</t>
  </si>
  <si>
    <t>Loan-House</t>
  </si>
  <si>
    <t>Atmos Energy</t>
  </si>
  <si>
    <t>Westar Energy</t>
  </si>
  <si>
    <t>City (Water, Trash)</t>
  </si>
  <si>
    <t>Dues-VFW</t>
  </si>
  <si>
    <t>Fund-Bldg. 1</t>
  </si>
  <si>
    <t>Fund-Bldg. 2</t>
  </si>
  <si>
    <t>KS Dept. Of Revenue</t>
  </si>
  <si>
    <t>Permits</t>
  </si>
  <si>
    <t>Fireworks</t>
  </si>
  <si>
    <t>Shawnee Copy Cntr.</t>
  </si>
  <si>
    <t>Newsletter</t>
  </si>
  <si>
    <t>Fish Fry</t>
  </si>
  <si>
    <t>Golf Tournament</t>
  </si>
  <si>
    <t>Charities</t>
  </si>
  <si>
    <t>Hands To Heart</t>
  </si>
  <si>
    <t>Auxiliary-Men's</t>
  </si>
  <si>
    <t>Fund-Bar</t>
  </si>
  <si>
    <t>Description</t>
  </si>
  <si>
    <t>Net</t>
  </si>
  <si>
    <t>January</t>
  </si>
  <si>
    <t>February</t>
  </si>
  <si>
    <t>March</t>
  </si>
  <si>
    <t>April</t>
  </si>
  <si>
    <t>June</t>
  </si>
  <si>
    <t>July</t>
  </si>
  <si>
    <t>August</t>
  </si>
  <si>
    <t>September</t>
  </si>
  <si>
    <t>October</t>
  </si>
  <si>
    <t>November</t>
  </si>
  <si>
    <t>December</t>
  </si>
  <si>
    <t>Year To Date</t>
  </si>
  <si>
    <t>Not Documented</t>
  </si>
  <si>
    <t>Merch Bnkcd Deposit</t>
  </si>
  <si>
    <t>Dues-Over Payment</t>
  </si>
  <si>
    <t>Check-VOID</t>
  </si>
  <si>
    <t>Check-Outstanding</t>
  </si>
  <si>
    <t>Toys For Tots</t>
  </si>
  <si>
    <t>Pool Table</t>
  </si>
  <si>
    <t>Flags</t>
  </si>
  <si>
    <t>Cham. Of Commerce</t>
  </si>
  <si>
    <t>City Of De Soto</t>
  </si>
  <si>
    <t>Stephen Kingsford</t>
  </si>
  <si>
    <t>Douglas Bedford</t>
  </si>
  <si>
    <t>Andrew Culbertson</t>
  </si>
  <si>
    <t>Life Member Credit</t>
  </si>
  <si>
    <t>Total Owed on Mortgages and Loans</t>
  </si>
  <si>
    <t>Check No.</t>
  </si>
  <si>
    <t>Amount</t>
  </si>
  <si>
    <t>Fund-Scholarship</t>
  </si>
  <si>
    <t xml:space="preserve">Fund-Phone Cards </t>
  </si>
  <si>
    <t>Fund-Memorial</t>
  </si>
  <si>
    <t>Fund-Stock</t>
  </si>
  <si>
    <t>Fund-General</t>
  </si>
  <si>
    <t>Interest-Checking</t>
  </si>
  <si>
    <t>Balance</t>
  </si>
  <si>
    <t>Savings Account Balance (CD)</t>
  </si>
  <si>
    <t>Not Allocated</t>
  </si>
  <si>
    <t>Fund-Building</t>
  </si>
  <si>
    <t>Checking Balance</t>
  </si>
  <si>
    <t>Allocated</t>
  </si>
  <si>
    <t>New Year's Eve</t>
  </si>
  <si>
    <t>Allocation Transfer</t>
  </si>
  <si>
    <t>Accounts Worksheet</t>
  </si>
  <si>
    <t>8680 Lynne Rd.</t>
  </si>
  <si>
    <t>De Soto, KS 66018</t>
  </si>
  <si>
    <t>Quarterly</t>
  </si>
  <si>
    <t>Have sales taxes been collected and paid?</t>
  </si>
  <si>
    <t>Are club employees bonded?</t>
  </si>
  <si>
    <t>Amount of outstanding bills</t>
  </si>
  <si>
    <t>Value of Real Estate</t>
  </si>
  <si>
    <t>Amount of liability insurance</t>
  </si>
  <si>
    <t>Owed on Mortgages and Loans</t>
  </si>
  <si>
    <t>Value of Personal Property</t>
  </si>
  <si>
    <t>Amount of Property Insurance</t>
  </si>
  <si>
    <t>General Fund Checking Account</t>
  </si>
  <si>
    <t>Ending Balance Per Bank Statement</t>
  </si>
  <si>
    <t>Less:  Outstanding Checks</t>
  </si>
  <si>
    <t>Plus:  Deposits in Transit</t>
  </si>
  <si>
    <t>Savings Account Balance</t>
  </si>
  <si>
    <t>Cash on Hand</t>
  </si>
  <si>
    <t>Total Cash</t>
  </si>
  <si>
    <t>Bonds and Other Investments</t>
  </si>
  <si>
    <t>Total Cash and Investments</t>
  </si>
  <si>
    <t>Checking Account Balance</t>
  </si>
  <si>
    <t>16 .</t>
  </si>
  <si>
    <t>17 .</t>
  </si>
  <si>
    <t>OPERATIONS</t>
  </si>
  <si>
    <t>TRUSTEES' AND COMMANDER'S CERTIFICATE OF AUDIT</t>
  </si>
  <si>
    <t>18 .</t>
  </si>
  <si>
    <t>Date</t>
  </si>
  <si>
    <t xml:space="preserve">This is to certify that we (or qualified accountants) have audited the books and records of the Adjutant and Quartermaster of </t>
  </si>
  <si>
    <t>for the Fiscal Quarter ending</t>
  </si>
  <si>
    <t xml:space="preserve">  in accordance of the National By-Laws and that this Report is a true and correct statement thereof</t>
  </si>
  <si>
    <t>to the best of our knowledge and belief.  All Vouchers and Checks have been examined and found to be properly approved and checks properly countersigned:</t>
  </si>
  <si>
    <t>Signed:</t>
  </si>
  <si>
    <t>Trustee</t>
  </si>
  <si>
    <t>Post Quartermaster</t>
  </si>
  <si>
    <t>(Name)</t>
  </si>
  <si>
    <t>(Address)</t>
  </si>
  <si>
    <t>until</t>
  </si>
  <si>
    <t xml:space="preserve">   and that this Audit is correctly made out to the best </t>
  </si>
  <si>
    <t>Commander</t>
  </si>
  <si>
    <t>N/A</t>
  </si>
  <si>
    <t>YES</t>
  </si>
  <si>
    <t>4. Post Relief Fund (Poppy Profits, Donations, etc.)</t>
  </si>
  <si>
    <t>8. Life Membership Fund</t>
  </si>
  <si>
    <t xml:space="preserve">     This is to certify that the Office of the Quartermaster is bonded with</t>
  </si>
  <si>
    <t xml:space="preserve">     in the amount of</t>
  </si>
  <si>
    <t xml:space="preserve">     of my knowledge and belief.</t>
  </si>
  <si>
    <t>Bricks</t>
  </si>
  <si>
    <t>May</t>
  </si>
  <si>
    <t>Received</t>
  </si>
  <si>
    <t>Expended</t>
  </si>
  <si>
    <t>Rent-Storage Bldg.</t>
  </si>
  <si>
    <t>Rent-House</t>
  </si>
  <si>
    <t>Miscellaneous</t>
  </si>
  <si>
    <t>Change or delete a defined name</t>
  </si>
  <si>
    <r>
      <t xml:space="preserve">1. On the </t>
    </r>
    <r>
      <rPr>
        <b/>
        <sz val="10"/>
        <color indexed="8"/>
        <rFont val="Tahoma"/>
        <family val="2"/>
      </rPr>
      <t>Insert</t>
    </r>
    <r>
      <rPr>
        <sz val="10"/>
        <color indexed="8"/>
        <rFont val="Tahoma"/>
        <family val="2"/>
      </rPr>
      <t xml:space="preserve"> menu, point to </t>
    </r>
    <r>
      <rPr>
        <b/>
        <sz val="10"/>
        <color indexed="8"/>
        <rFont val="Tahoma"/>
        <family val="2"/>
      </rPr>
      <t>Name</t>
    </r>
    <r>
      <rPr>
        <sz val="10"/>
        <color indexed="8"/>
        <rFont val="Tahoma"/>
        <family val="2"/>
      </rPr>
      <t xml:space="preserve">, and then click </t>
    </r>
    <r>
      <rPr>
        <b/>
        <sz val="10"/>
        <color indexed="8"/>
        <rFont val="Tahoma"/>
        <family val="2"/>
      </rPr>
      <t>Define</t>
    </r>
    <r>
      <rPr>
        <sz val="10"/>
        <color indexed="8"/>
        <rFont val="Tahoma"/>
        <family val="2"/>
      </rPr>
      <t>.</t>
    </r>
  </si>
  <si>
    <r>
      <t xml:space="preserve">2. In the </t>
    </r>
    <r>
      <rPr>
        <b/>
        <sz val="10"/>
        <color indexed="8"/>
        <rFont val="Tahoma"/>
        <family val="2"/>
      </rPr>
      <t>Names in workbook</t>
    </r>
    <r>
      <rPr>
        <sz val="10"/>
        <color indexed="8"/>
        <rFont val="Tahoma"/>
        <family val="2"/>
      </rPr>
      <t xml:space="preserve"> list, click the name you want to change.</t>
    </r>
  </si>
  <si>
    <t>3. Do one of the following:</t>
  </si>
  <si>
    <t>Change the name</t>
  </si>
  <si>
    <r>
      <t xml:space="preserve">1. Type the new name for the reference, and then click </t>
    </r>
    <r>
      <rPr>
        <b/>
        <sz val="10"/>
        <color indexed="8"/>
        <rFont val="Tahoma"/>
        <family val="2"/>
      </rPr>
      <t>Add</t>
    </r>
    <r>
      <rPr>
        <sz val="10"/>
        <color indexed="8"/>
        <rFont val="Tahoma"/>
        <family val="2"/>
      </rPr>
      <t>.</t>
    </r>
  </si>
  <si>
    <t>For Period of</t>
  </si>
  <si>
    <t>RECEIPT NO.</t>
  </si>
  <si>
    <t>DISBURSEMENTS (DETAIL EACH)</t>
  </si>
  <si>
    <t>TOTAL RECEIPTS</t>
  </si>
  <si>
    <t>RECEIPTS (DETAIL EACH)</t>
  </si>
  <si>
    <t>TOTALS</t>
  </si>
  <si>
    <t>The Above Statement of Funds must be completed by the Quartermaster and read at each meeting.</t>
  </si>
  <si>
    <t>to</t>
  </si>
  <si>
    <t>VOUCHER NO.</t>
  </si>
  <si>
    <t>Meeting of</t>
  </si>
  <si>
    <t>This is to certify that this report has been audited and found correct.</t>
  </si>
  <si>
    <t>Trustees</t>
  </si>
  <si>
    <t>{</t>
  </si>
  <si>
    <t>CASH BALANCE LAST REPORT</t>
  </si>
  <si>
    <t>DISBURSEMENTS FOR THE PERIOD</t>
  </si>
  <si>
    <t>CASH BALANCE THIS PERIOD</t>
  </si>
  <si>
    <t>RECEIPTS FOR          THE PERIOD</t>
  </si>
  <si>
    <r>
      <t xml:space="preserve">STATEMENT OF FUNDS                                                            </t>
    </r>
    <r>
      <rPr>
        <b/>
        <sz val="6"/>
        <rFont val="Arial"/>
        <family val="2"/>
      </rPr>
      <t>DISTRIBUTION OF RECEIPTS, DISBURSEMENTS &amp; CASH BALANCES</t>
    </r>
  </si>
  <si>
    <t>DETAIL OF RECEIPTS AND DISBURSEMENTS</t>
  </si>
  <si>
    <t>POST NO.</t>
  </si>
  <si>
    <t>TOTAL DISBURSEMENTS</t>
  </si>
  <si>
    <t>TOTAL</t>
  </si>
  <si>
    <t>Loan-Building</t>
  </si>
  <si>
    <t>Crawford Sales</t>
  </si>
  <si>
    <t>Central States</t>
  </si>
  <si>
    <t>TRUSTEES' REPORT OF AUDIT of</t>
  </si>
  <si>
    <t>The Books and Records of the Quartermaster and Adjutant of</t>
  </si>
  <si>
    <t>Post No. 6654</t>
  </si>
  <si>
    <t>(District/County Council/Post No.)</t>
  </si>
  <si>
    <t>Department of</t>
  </si>
  <si>
    <t xml:space="preserve">for the Fiscal Quarter ending </t>
  </si>
  <si>
    <t>Kansas</t>
  </si>
  <si>
    <t>FISCAL QUARTERS:</t>
  </si>
  <si>
    <t>Jan 1 to Mar 31</t>
  </si>
  <si>
    <t>X</t>
  </si>
  <si>
    <t>Apr 1 to Jun 30</t>
  </si>
  <si>
    <t>Jul 1 to Sep 30</t>
  </si>
  <si>
    <t>Oct 1 to Dec 31</t>
  </si>
  <si>
    <t>Post No. 6654 (De Soto)</t>
  </si>
  <si>
    <t>FUNDS:</t>
  </si>
  <si>
    <t>Net Cash Balances</t>
  </si>
  <si>
    <t>at Beginning of</t>
  </si>
  <si>
    <t>Receipts</t>
  </si>
  <si>
    <t>During Quarter</t>
  </si>
  <si>
    <t>11 .</t>
  </si>
  <si>
    <t>12 .</t>
  </si>
  <si>
    <t>13 .</t>
  </si>
  <si>
    <t>10 .       Quarter</t>
  </si>
  <si>
    <t>Expenditures</t>
  </si>
  <si>
    <t>At End of Quarter</t>
  </si>
  <si>
    <t>1. National and Department Dues (Per Capita Tax)</t>
  </si>
  <si>
    <t>2. Admission or Application Fees (Department)</t>
  </si>
  <si>
    <t>3. Post General Fund</t>
  </si>
  <si>
    <t>5. Post Dues Reserve Fund (See Sec. 218, Manual of Procedure)</t>
  </si>
  <si>
    <t>6. Post Home or Building Fund (Including Savings but Not Real Estate)</t>
  </si>
  <si>
    <t>7. Post Canteen or Club Fund</t>
  </si>
  <si>
    <t>15 .</t>
  </si>
  <si>
    <r>
      <t>14.</t>
    </r>
    <r>
      <rPr>
        <sz val="9"/>
        <rFont val="Arial"/>
        <family val="2"/>
      </rPr>
      <t xml:space="preserve">  TOTALS:  </t>
    </r>
  </si>
  <si>
    <t>Have required payroll deductions been made?</t>
  </si>
  <si>
    <t>Have payments been made to the proper State</t>
  </si>
  <si>
    <t xml:space="preserve">     and Federal agencies this quarter?</t>
  </si>
  <si>
    <t>2009 Real Estate Tax-Johnson County Treasurer-Penner House</t>
  </si>
  <si>
    <t>2009 Real Estate Tax-Johnson County Treasurer-Storage Bldg.</t>
  </si>
  <si>
    <t>2010 Real Estate Tax-Johnson County Treasurer-Penner House</t>
  </si>
  <si>
    <t>2010 Real Estate Tax-Johnson County Treasurer-Storage Bldg.</t>
  </si>
  <si>
    <t>National Military Services Fund</t>
  </si>
  <si>
    <t>Fund-Nat. Mil. Serv.</t>
  </si>
  <si>
    <t>Breakfast</t>
  </si>
  <si>
    <t xml:space="preserve">Post Office-Annual Postal Permit </t>
  </si>
  <si>
    <t>Annual Dues</t>
  </si>
  <si>
    <t xml:space="preserve">Fund-Hall </t>
  </si>
  <si>
    <t>Pest Cntrl.-Advantage</t>
  </si>
  <si>
    <t>Pest Cntrl.-Terminix</t>
  </si>
  <si>
    <t>Raffle-Gun</t>
  </si>
  <si>
    <t>Cornbeef &amp; Cabbage</t>
  </si>
  <si>
    <t>May 10th</t>
  </si>
  <si>
    <t>Aug. 30th</t>
  </si>
  <si>
    <t>Oct. 15th</t>
  </si>
  <si>
    <t>Spaghetti Dinner</t>
  </si>
  <si>
    <t>20 Dec.</t>
  </si>
  <si>
    <t>Chili Dinner</t>
  </si>
  <si>
    <t>Zimmerman Farms</t>
  </si>
  <si>
    <t>O.T. Hamburgers</t>
  </si>
  <si>
    <t>Dep. Riechenberger</t>
  </si>
  <si>
    <t>ACH</t>
  </si>
  <si>
    <t>VOID/Credit Back</t>
  </si>
  <si>
    <t>2413*</t>
  </si>
  <si>
    <t>2183*</t>
  </si>
  <si>
    <t>Dollar General</t>
  </si>
  <si>
    <t>Jerry Ratliff-Drywall</t>
  </si>
  <si>
    <t>General Instructions/Notes</t>
  </si>
  <si>
    <t>*  Keep in mind that I built this database to be specific for activities at Post 6654 (De Soto, KS) and not all formulas/lists will apply to your Post and may need to be modified!</t>
  </si>
  <si>
    <t>*  I hope this provides a benefit to your Post and if you have any questions or feedback you can contact me at:</t>
  </si>
  <si>
    <t>David Cuba (Quartermaster-Post 6654-De Soto, KS)</t>
  </si>
  <si>
    <t>email= davidcuba@kc.rr.com</t>
  </si>
  <si>
    <t>Mobile Ph #= 913-488-5757</t>
  </si>
  <si>
    <t>(Jan, Feb, Mar, etc. tabs) QUARTERMASTER'S DETAIL OF RECEIPTS AND DISBURSEMENTS</t>
  </si>
  <si>
    <t>*  Receipts and Disbursements sections each have two drop down menus.  One drop down for General (left side column) and one drop down for Detail (right side column).</t>
  </si>
  <si>
    <t>*  The Totals and Statement of Funds/Balances at the bottom of this sheet are automated with formulas so you may need to modify some of these to meet your specific needs.  Just click on the cell and see where the formula is pulling information from.</t>
  </si>
  <si>
    <t>*  NOTE:  Due to the size and activities at our Post we are able to make all entries on this one page.  If you have more entries than can fit on this one page you WILL need to make modifications or the Trustee's Audit reports, Summary, etc. will not be accurate!  I have some good ideas how to do this so get with me if that is the case.</t>
  </si>
  <si>
    <t>(1Q, 2Q, 3Q, 4Q tabs)  TRUSTEES' REPORT OF AUDIT</t>
  </si>
  <si>
    <t>*  This sheet is automated so you don't have to make entries every quarter when it comes audit time.  The formulas are set up to automatically pull from the other worksheets.</t>
  </si>
  <si>
    <t>*  However, the majority of the entries in the "OPERATIONS" section require manual input but I do this at the beginning of the year and for the most part they should stay static throughout the year. "Owed on Mortgages and Loans" field is automated since it changes every month and auto pulls from the "Accounts Worksheet".</t>
  </si>
  <si>
    <t>*  I print this "Trustees' Report of Audit" out at the end of each quarter, along with previous 3 months of QM reports and latest bank statements, and give them to the Trustees for review and signature.</t>
  </si>
  <si>
    <t>(Cover tab) Cover Sheet for monthly QM report</t>
  </si>
  <si>
    <t>*  I place this at the top of the sheets that I print out for our Post meetings.  I simply read the values off of this cover sheet when I give my QM report so I don't have to flip through all the pages in my report.</t>
  </si>
  <si>
    <t>*  The font is larger, which makes it easier for older members to read, and gives everyone a quick overview of where we stand on the Post's Account Balances.</t>
  </si>
  <si>
    <t>(General Summary tab)</t>
  </si>
  <si>
    <r>
      <t>*  This provides a full year view of General items (</t>
    </r>
    <r>
      <rPr>
        <sz val="10"/>
        <color indexed="12"/>
        <rFont val="Arial"/>
        <family val="2"/>
      </rPr>
      <t>Left side</t>
    </r>
    <r>
      <rPr>
        <sz val="10"/>
        <rFont val="Arial"/>
        <family val="0"/>
      </rPr>
      <t xml:space="preserve"> column of Receipts &amp; Disbursements columns on monthy QM report)</t>
    </r>
  </si>
  <si>
    <t>*  Cells A:4 through A:21 are drop down.  These drop down choices are tied to the same "General Item list" as the montly QM report.</t>
  </si>
  <si>
    <t>*  Simply change your drop down choice (in cells A:4 through A:21) and it will automatically pull those "Receipt/Disbursement" $ values from all the monthly QM entries.</t>
  </si>
  <si>
    <t>(Detail Summary tab)</t>
  </si>
  <si>
    <r>
      <t>*  This provides a full year view of Detail items (</t>
    </r>
    <r>
      <rPr>
        <sz val="10"/>
        <color indexed="12"/>
        <rFont val="Arial"/>
        <family val="2"/>
      </rPr>
      <t>Right side</t>
    </r>
    <r>
      <rPr>
        <sz val="10"/>
        <rFont val="Arial"/>
        <family val="0"/>
      </rPr>
      <t xml:space="preserve"> column of Receipts &amp; Disbursements columns on monthy QM report)</t>
    </r>
  </si>
  <si>
    <t>*  Cells A:4 through A:21 are drop down.  These drop down choices are tied to the same "Detail Item list" as the montly QM report.</t>
  </si>
  <si>
    <t>(Accounts Worksheet tab)</t>
  </si>
  <si>
    <t xml:space="preserve">*  This provides a full year view of Account Balances. As the name implies, it's my monthly worksheet for entering Account Balances, outstanding checks, etc. </t>
  </si>
  <si>
    <t>*  Several of the other worksheets (Cover, 1Q, 2Q, 3Q, 4Q) automatically pull information from this worksheet.</t>
  </si>
  <si>
    <t>(Checklist tab)</t>
  </si>
  <si>
    <t xml:space="preserve">*  This provides a full year view of the Major items "To Do Checklist" that I do as Quartermaster. The form is pretty much self explanitory.  With everything going on at Home, Work, VFW, etc., I want to make sure I don't drop the ball on my responsibilities! </t>
  </si>
  <si>
    <t>*  As I complete a task, I change the font to "black", enter the day of the month I completed it, and change the box to green.</t>
  </si>
  <si>
    <t>ENJOY and I hope this QM tool proves to be beneficial to your post!</t>
  </si>
  <si>
    <t>Quartermaster</t>
  </si>
  <si>
    <t>Post 6654 (De Soto, KS)</t>
  </si>
  <si>
    <t>*  NOTE:  The font color for future months in Rows 8,9,12,13,14 are "white".  You will need to highlight those cells and change the color to "black" as the months progress.</t>
  </si>
  <si>
    <t>Loan -Building</t>
  </si>
  <si>
    <t>Loan -House</t>
  </si>
  <si>
    <t xml:space="preserve">*  I print out the Cover, Accounts Worksheet, General Summary, Detail Summary, and respective Month's (Jun, Jul, 2Q, etc.) worksheets and pass a copy around during our Post meetings.  This allows the members to have a greater understanding of what is happening at "Their" Post and feel more involved! </t>
  </si>
  <si>
    <t>*  The choices in these two drop downs come from the entries made in the "Lists" tab.  The entries on the "Lists" tab can easily be changed.  Just type in what you want on the "Lists" tab and it will automatically appear in the drop downs throughout the workbook!  Make sure you put your entry in the correct column (General or Detail) on the "Lists" tab depending on your preference.</t>
  </si>
  <si>
    <t>*  There are a lot of formulas, which allow other worksheets in this workbook to "automatically update", so be careful to understand where the formulas are pulling data from and what the data represents.  Most of these are basic Excel formulas and can easily be modified to meet your Post's needs by someone familiar with excel.  If you click on a cell and there are no formulas then it needs to be a manual entry.</t>
  </si>
  <si>
    <t>*  If you click on a cell and there are no formulas then it is a manual entry.</t>
  </si>
  <si>
    <t>*  NOTE:  On the "Jan" tab only, you will need to make a manual entry at the bottom in the "CASH BALANCE LAST REPORT" section.  Those values need to match exactly what was in the "CASH BALANCE THIS PERIOD" section from the December report.</t>
  </si>
  <si>
    <t>*  NOTE:  The font color for future months is "white".  You will need to highlight those cells and change the color to either "black" or "red" as the months progress.  Other than that, no manual updates needed on this page.</t>
  </si>
  <si>
    <t>*  Rows 12-14 are automatic audit check formulas.  If the value in Row 12, 13, and 14 do not equal the value in Row 9 for that month or Quarter then you have and error somewhere on the monthly QM form entries that needs to be researched and fixed.</t>
  </si>
  <si>
    <t>National VFW Convention delegate (must register one member)</t>
  </si>
  <si>
    <t>QM Bond-VFW Department of Kansas</t>
  </si>
  <si>
    <t xml:space="preserve">Order Poppies </t>
  </si>
  <si>
    <t xml:space="preserve">Dues Assessment-District 2 (35¢ per member as of June 30th)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</si>
</sst>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mm/dd/yy;@"/>
    <numFmt numFmtId="166" formatCode="&quot;$&quot;#,##0"/>
    <numFmt numFmtId="167" formatCode="d\-mmm\-yyyy"/>
  </numFmts>
  <fonts count="93">
    <font>
      <sz val="10"/>
      <name val="Arial"/>
      <family val="0"/>
    </font>
    <font>
      <sz val="11"/>
      <color indexed="8"/>
      <name val="Calibri"/>
      <family val="2"/>
    </font>
    <font>
      <sz val="8"/>
      <name val="Arial"/>
      <family val="2"/>
    </font>
    <font>
      <sz val="9"/>
      <name val="Arial"/>
      <family val="2"/>
    </font>
    <font>
      <sz val="7"/>
      <name val="Arial"/>
      <family val="2"/>
    </font>
    <font>
      <b/>
      <sz val="8"/>
      <name val="Arial"/>
      <family val="2"/>
    </font>
    <font>
      <b/>
      <sz val="9"/>
      <name val="Arial"/>
      <family val="2"/>
    </font>
    <font>
      <b/>
      <sz val="10"/>
      <name val="Arial"/>
      <family val="2"/>
    </font>
    <font>
      <sz val="85"/>
      <name val="Arial"/>
      <family val="2"/>
    </font>
    <font>
      <sz val="6"/>
      <name val="Arial"/>
      <family val="2"/>
    </font>
    <font>
      <b/>
      <sz val="7"/>
      <name val="Arial"/>
      <family val="2"/>
    </font>
    <font>
      <u val="single"/>
      <sz val="10"/>
      <color indexed="12"/>
      <name val="Arial"/>
      <family val="2"/>
    </font>
    <font>
      <b/>
      <sz val="6"/>
      <name val="Arial"/>
      <family val="2"/>
    </font>
    <font>
      <b/>
      <sz val="12"/>
      <name val="Arial"/>
      <family val="2"/>
    </font>
    <font>
      <b/>
      <sz val="14"/>
      <name val="Arial"/>
      <family val="2"/>
    </font>
    <font>
      <sz val="85"/>
      <name val="Times New Roman"/>
      <family val="1"/>
    </font>
    <font>
      <sz val="12"/>
      <name val="Arial"/>
      <family val="2"/>
    </font>
    <font>
      <b/>
      <sz val="16"/>
      <name val="Arial"/>
      <family val="2"/>
    </font>
    <font>
      <sz val="16"/>
      <name val="Arial"/>
      <family val="2"/>
    </font>
    <font>
      <sz val="10"/>
      <color indexed="8"/>
      <name val="Tahoma"/>
      <family val="2"/>
    </font>
    <font>
      <b/>
      <sz val="10"/>
      <color indexed="8"/>
      <name val="Tahoma"/>
      <family val="2"/>
    </font>
    <font>
      <b/>
      <sz val="10"/>
      <color indexed="12"/>
      <name val="Arial"/>
      <family val="2"/>
    </font>
    <font>
      <sz val="7"/>
      <color indexed="10"/>
      <name val="Arial"/>
      <family val="2"/>
    </font>
    <font>
      <sz val="9"/>
      <name val="Verdana"/>
      <family val="2"/>
    </font>
    <font>
      <sz val="8"/>
      <color indexed="10"/>
      <name val="Arial"/>
      <family val="2"/>
    </font>
    <font>
      <sz val="10"/>
      <color indexed="10"/>
      <name val="Arial"/>
      <family val="2"/>
    </font>
    <font>
      <sz val="7"/>
      <color indexed="8"/>
      <name val="Arial"/>
      <family val="2"/>
    </font>
    <font>
      <sz val="12"/>
      <color indexed="10"/>
      <name val="Arial"/>
      <family val="2"/>
    </font>
    <font>
      <sz val="12"/>
      <color indexed="8"/>
      <name val="Arial"/>
      <family val="2"/>
    </font>
    <font>
      <b/>
      <sz val="18"/>
      <name val="Arial"/>
      <family val="2"/>
    </font>
    <font>
      <b/>
      <sz val="28"/>
      <name val="Arial"/>
      <family val="2"/>
    </font>
    <font>
      <b/>
      <sz val="24"/>
      <name val="Arial"/>
      <family val="2"/>
    </font>
    <font>
      <sz val="12"/>
      <color indexed="9"/>
      <name val="Arial"/>
      <family val="2"/>
    </font>
    <font>
      <b/>
      <sz val="12"/>
      <color indexed="10"/>
      <name val="Arial"/>
      <family val="2"/>
    </font>
    <font>
      <sz val="10"/>
      <color indexed="12"/>
      <name val="Arial"/>
      <family val="2"/>
    </font>
    <font>
      <b/>
      <sz val="12"/>
      <color indexed="8"/>
      <name val="Arial"/>
      <family val="2"/>
    </font>
    <font>
      <sz val="9"/>
      <color indexed="10"/>
      <name val="Arial"/>
      <family val="2"/>
    </font>
    <font>
      <b/>
      <sz val="8"/>
      <color indexed="12"/>
      <name val="Arial"/>
      <family val="2"/>
    </font>
    <font>
      <sz val="8"/>
      <color indexed="12"/>
      <name val="Arial"/>
      <family val="2"/>
    </font>
    <font>
      <sz val="7"/>
      <name val="Verdana"/>
      <family val="2"/>
    </font>
    <font>
      <b/>
      <sz val="14"/>
      <color indexed="8"/>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color indexed="8"/>
      <name val="Verdana"/>
      <family val="2"/>
    </font>
    <font>
      <b/>
      <sz val="7"/>
      <color indexed="8"/>
      <name val="Arial"/>
      <family val="2"/>
    </font>
    <font>
      <sz val="7"/>
      <color indexed="9"/>
      <name val="Arial"/>
      <family val="2"/>
    </font>
    <font>
      <sz val="7"/>
      <color indexed="42"/>
      <name val="Arial"/>
      <family val="2"/>
    </font>
    <font>
      <b/>
      <sz val="12"/>
      <color indexed="42"/>
      <name val="Arial"/>
      <family val="2"/>
    </font>
    <font>
      <b/>
      <sz val="12"/>
      <color indexed="4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7"/>
      <color theme="1"/>
      <name val="Arial"/>
      <family val="2"/>
    </font>
    <font>
      <sz val="7"/>
      <color rgb="FFFF0000"/>
      <name val="Arial"/>
      <family val="2"/>
    </font>
    <font>
      <sz val="12"/>
      <color rgb="FFFF0000"/>
      <name val="Arial"/>
      <family val="2"/>
    </font>
    <font>
      <b/>
      <sz val="12"/>
      <color rgb="FFFF0000"/>
      <name val="Arial"/>
      <family val="2"/>
    </font>
    <font>
      <b/>
      <sz val="12"/>
      <color theme="1"/>
      <name val="Arial"/>
      <family val="2"/>
    </font>
    <font>
      <sz val="12"/>
      <color theme="1"/>
      <name val="Arial"/>
      <family val="2"/>
    </font>
    <font>
      <sz val="8"/>
      <color theme="1"/>
      <name val="Verdana"/>
      <family val="2"/>
    </font>
    <font>
      <b/>
      <sz val="7"/>
      <color theme="1"/>
      <name val="Arial"/>
      <family val="2"/>
    </font>
    <font>
      <sz val="7"/>
      <color theme="0"/>
      <name val="Arial"/>
      <family val="2"/>
    </font>
    <font>
      <sz val="7"/>
      <color rgb="FFCCFFCC"/>
      <name val="Arial"/>
      <family val="2"/>
    </font>
    <font>
      <b/>
      <sz val="12"/>
      <color rgb="FFCCFFCC"/>
      <name val="Arial"/>
      <family val="2"/>
    </font>
    <font>
      <sz val="12"/>
      <color theme="0"/>
      <name val="Arial"/>
      <family val="2"/>
    </font>
    <font>
      <b/>
      <sz val="12"/>
      <color rgb="FFFFFF99"/>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lightGray"/>
    </fill>
    <fill>
      <patternFill patternType="solid">
        <fgColor indexed="22"/>
        <bgColor indexed="64"/>
      </patternFill>
    </fill>
    <fill>
      <patternFill patternType="solid">
        <fgColor rgb="FFCCFFCC"/>
        <bgColor indexed="64"/>
      </patternFill>
    </fill>
    <fill>
      <patternFill patternType="solid">
        <fgColor rgb="FFFFFF99"/>
        <bgColor indexed="64"/>
      </patternFill>
    </fill>
    <fill>
      <patternFill patternType="solid">
        <fgColor rgb="FFCCFFFF"/>
        <bgColor indexed="64"/>
      </patternFill>
    </fill>
    <fill>
      <patternFill patternType="solid">
        <fgColor indexed="11"/>
        <bgColor indexed="64"/>
      </patternFill>
    </fill>
    <fill>
      <patternFill patternType="solid">
        <fgColor rgb="FFFFFF00"/>
        <bgColor indexed="64"/>
      </patternFill>
    </fill>
    <fill>
      <patternFill patternType="solid">
        <fgColor rgb="FF00B0F0"/>
        <bgColor indexed="64"/>
      </patternFill>
    </fill>
    <fill>
      <patternFill patternType="solid">
        <fgColor rgb="FFFF0000"/>
        <bgColor indexed="64"/>
      </patternFill>
    </fill>
    <fill>
      <patternFill patternType="solid">
        <fgColor rgb="FF00FF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top/>
      <bottom style="thin"/>
    </border>
    <border>
      <left/>
      <right style="thin"/>
      <top/>
      <bottom style="thin"/>
    </border>
    <border>
      <left/>
      <right style="thin"/>
      <top/>
      <bottom/>
    </border>
    <border>
      <left style="thin"/>
      <right/>
      <top/>
      <bottom/>
    </border>
    <border>
      <left style="thin"/>
      <right/>
      <top style="thin"/>
      <bottom/>
    </border>
    <border>
      <left/>
      <right/>
      <top style="thin"/>
      <bottom/>
    </border>
    <border>
      <left/>
      <right style="thin"/>
      <top style="thin"/>
      <bottom/>
    </border>
    <border>
      <left style="hair"/>
      <right style="hair"/>
      <top style="hair"/>
      <bottom style="hair"/>
    </border>
    <border>
      <left style="thin"/>
      <right style="thin"/>
      <top style="thin"/>
      <bottom/>
    </border>
    <border>
      <left style="hair"/>
      <right/>
      <top style="hair"/>
      <bottom/>
    </border>
    <border>
      <left/>
      <right/>
      <top style="hair"/>
      <bottom/>
    </border>
    <border>
      <left/>
      <right style="hair"/>
      <top style="hair"/>
      <bottom/>
    </border>
    <border>
      <left style="thin"/>
      <right/>
      <top style="thin"/>
      <bottom style="thin"/>
    </border>
    <border>
      <left/>
      <right/>
      <top style="thin"/>
      <bottom style="thin"/>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11"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510">
    <xf numFmtId="0" fontId="0" fillId="0" borderId="0" xfId="0" applyAlignment="1">
      <alignment/>
    </xf>
    <xf numFmtId="0" fontId="0" fillId="0" borderId="0" xfId="0" applyAlignment="1">
      <alignment/>
    </xf>
    <xf numFmtId="0" fontId="3" fillId="0" borderId="0" xfId="0" applyFont="1" applyAlignment="1">
      <alignment horizontal="left"/>
    </xf>
    <xf numFmtId="0" fontId="3" fillId="0" borderId="0" xfId="0" applyFont="1" applyAlignment="1">
      <alignment/>
    </xf>
    <xf numFmtId="44" fontId="3" fillId="0" borderId="0" xfId="0" applyNumberFormat="1" applyFont="1" applyAlignment="1">
      <alignment/>
    </xf>
    <xf numFmtId="14" fontId="3" fillId="0" borderId="10" xfId="0" applyNumberFormat="1" applyFont="1" applyBorder="1" applyAlignment="1">
      <alignment horizontal="center"/>
    </xf>
    <xf numFmtId="0" fontId="3" fillId="0" borderId="10" xfId="0" applyFont="1" applyBorder="1" applyAlignment="1">
      <alignment horizontal="center"/>
    </xf>
    <xf numFmtId="0" fontId="3" fillId="0" borderId="0" xfId="0" applyFont="1" applyBorder="1" applyAlignment="1">
      <alignment/>
    </xf>
    <xf numFmtId="0" fontId="3" fillId="0" borderId="0" xfId="0" applyFont="1" applyBorder="1" applyAlignment="1">
      <alignment horizontal="center"/>
    </xf>
    <xf numFmtId="44" fontId="3" fillId="0" borderId="0" xfId="0" applyNumberFormat="1" applyFont="1" applyBorder="1" applyAlignment="1">
      <alignment/>
    </xf>
    <xf numFmtId="0" fontId="0" fillId="0" borderId="0" xfId="0" applyBorder="1" applyAlignment="1">
      <alignment horizontal="center"/>
    </xf>
    <xf numFmtId="14" fontId="3" fillId="0" borderId="0" xfId="0" applyNumberFormat="1" applyFont="1" applyBorder="1" applyAlignment="1">
      <alignment horizontal="center"/>
    </xf>
    <xf numFmtId="0" fontId="3" fillId="0" borderId="10" xfId="0" applyFont="1" applyBorder="1" applyAlignment="1">
      <alignment/>
    </xf>
    <xf numFmtId="0" fontId="7" fillId="0" borderId="0" xfId="0" applyFont="1" applyBorder="1" applyAlignment="1">
      <alignment horizontal="center"/>
    </xf>
    <xf numFmtId="0" fontId="6" fillId="0" borderId="10" xfId="0" applyFont="1" applyBorder="1" applyAlignment="1">
      <alignment horizontal="right"/>
    </xf>
    <xf numFmtId="0" fontId="7" fillId="0" borderId="0" xfId="0" applyFont="1" applyAlignment="1">
      <alignment horizontal="center"/>
    </xf>
    <xf numFmtId="44" fontId="7" fillId="0" borderId="0" xfId="0" applyNumberFormat="1" applyFont="1" applyAlignment="1">
      <alignment horizontal="center"/>
    </xf>
    <xf numFmtId="0" fontId="2" fillId="0" borderId="0" xfId="0" applyFont="1" applyBorder="1" applyAlignment="1">
      <alignment horizontal="center"/>
    </xf>
    <xf numFmtId="0" fontId="0" fillId="0" borderId="0" xfId="0" applyFont="1" applyBorder="1" applyAlignment="1">
      <alignment horizontal="center"/>
    </xf>
    <xf numFmtId="0" fontId="6" fillId="0" borderId="0" xfId="0" applyFont="1" applyBorder="1" applyAlignment="1">
      <alignment horizontal="right"/>
    </xf>
    <xf numFmtId="14" fontId="2" fillId="0" borderId="0" xfId="0" applyNumberFormat="1" applyFont="1" applyBorder="1" applyAlignment="1">
      <alignment horizontal="left"/>
    </xf>
    <xf numFmtId="0" fontId="7" fillId="0" borderId="0" xfId="0" applyFont="1" applyBorder="1" applyAlignment="1">
      <alignment horizontal="right"/>
    </xf>
    <xf numFmtId="14" fontId="3" fillId="0" borderId="0" xfId="0" applyNumberFormat="1" applyFont="1" applyBorder="1" applyAlignment="1">
      <alignment horizontal="left"/>
    </xf>
    <xf numFmtId="0" fontId="6" fillId="0" borderId="0" xfId="0" applyNumberFormat="1" applyFont="1" applyBorder="1" applyAlignment="1">
      <alignment horizontal="right"/>
    </xf>
    <xf numFmtId="0" fontId="9" fillId="0" borderId="0" xfId="0" applyFont="1" applyBorder="1" applyAlignment="1">
      <alignment/>
    </xf>
    <xf numFmtId="164" fontId="3" fillId="0" borderId="0" xfId="0" applyNumberFormat="1" applyFont="1" applyBorder="1" applyAlignment="1">
      <alignment horizontal="center"/>
    </xf>
    <xf numFmtId="164" fontId="0" fillId="0" borderId="0" xfId="0" applyNumberFormat="1" applyBorder="1" applyAlignment="1">
      <alignment horizontal="center"/>
    </xf>
    <xf numFmtId="0" fontId="3" fillId="0" borderId="0" xfId="0" applyFont="1" applyBorder="1" applyAlignment="1">
      <alignment horizontal="center"/>
    </xf>
    <xf numFmtId="44" fontId="2" fillId="0" borderId="0" xfId="0" applyNumberFormat="1" applyFont="1" applyAlignment="1">
      <alignment/>
    </xf>
    <xf numFmtId="0" fontId="2" fillId="0" borderId="0" xfId="0" applyFont="1" applyAlignment="1">
      <alignment/>
    </xf>
    <xf numFmtId="0" fontId="2" fillId="0" borderId="11" xfId="0" applyFont="1" applyBorder="1" applyAlignment="1">
      <alignment horizontal="center"/>
    </xf>
    <xf numFmtId="0" fontId="2" fillId="0" borderId="11" xfId="0" applyNumberFormat="1" applyFont="1" applyBorder="1" applyAlignment="1">
      <alignment horizontal="center"/>
    </xf>
    <xf numFmtId="7" fontId="6" fillId="0" borderId="0" xfId="0" applyNumberFormat="1" applyFont="1" applyFill="1" applyBorder="1" applyAlignment="1">
      <alignment/>
    </xf>
    <xf numFmtId="7" fontId="9" fillId="0" borderId="0" xfId="0" applyNumberFormat="1" applyFont="1" applyFill="1" applyBorder="1" applyAlignment="1">
      <alignment/>
    </xf>
    <xf numFmtId="7" fontId="6" fillId="0" borderId="10" xfId="0" applyNumberFormat="1" applyFont="1" applyFill="1" applyBorder="1" applyAlignment="1">
      <alignment/>
    </xf>
    <xf numFmtId="0" fontId="6" fillId="0" borderId="12" xfId="0" applyFont="1" applyBorder="1" applyAlignment="1">
      <alignment horizontal="right"/>
    </xf>
    <xf numFmtId="0" fontId="6" fillId="0" borderId="13" xfId="0" applyFont="1" applyBorder="1" applyAlignment="1">
      <alignment horizontal="right"/>
    </xf>
    <xf numFmtId="7" fontId="6" fillId="0" borderId="14" xfId="0" applyNumberFormat="1" applyFont="1" applyFill="1" applyBorder="1" applyAlignment="1">
      <alignment/>
    </xf>
    <xf numFmtId="7" fontId="6" fillId="0" borderId="15" xfId="0" applyNumberFormat="1" applyFont="1" applyFill="1" applyBorder="1" applyAlignment="1">
      <alignment/>
    </xf>
    <xf numFmtId="7" fontId="12" fillId="0" borderId="15" xfId="0" applyNumberFormat="1" applyFont="1" applyFill="1" applyBorder="1" applyAlignment="1">
      <alignment/>
    </xf>
    <xf numFmtId="44" fontId="3" fillId="0" borderId="15" xfId="0" applyNumberFormat="1" applyFont="1" applyBorder="1" applyAlignment="1">
      <alignment/>
    </xf>
    <xf numFmtId="44" fontId="3" fillId="0" borderId="14" xfId="0" applyNumberFormat="1" applyFont="1" applyBorder="1" applyAlignment="1">
      <alignment/>
    </xf>
    <xf numFmtId="44" fontId="3" fillId="0" borderId="12" xfId="0" applyNumberFormat="1" applyFont="1" applyBorder="1" applyAlignment="1">
      <alignment/>
    </xf>
    <xf numFmtId="44" fontId="3" fillId="0" borderId="10" xfId="0" applyNumberFormat="1" applyFont="1" applyBorder="1" applyAlignment="1">
      <alignment/>
    </xf>
    <xf numFmtId="44" fontId="3" fillId="0" borderId="13" xfId="0" applyNumberFormat="1" applyFont="1" applyBorder="1" applyAlignment="1">
      <alignment/>
    </xf>
    <xf numFmtId="0" fontId="6" fillId="0" borderId="16" xfId="0" applyFont="1" applyBorder="1" applyAlignment="1">
      <alignment horizontal="right"/>
    </xf>
    <xf numFmtId="7" fontId="6" fillId="0" borderId="16" xfId="0" applyNumberFormat="1" applyFont="1" applyFill="1" applyBorder="1" applyAlignment="1">
      <alignment horizontal="right"/>
    </xf>
    <xf numFmtId="0" fontId="16" fillId="0" borderId="17" xfId="0" applyFont="1" applyBorder="1" applyAlignment="1">
      <alignment horizontal="center" vertical="center"/>
    </xf>
    <xf numFmtId="0" fontId="16" fillId="0" borderId="18" xfId="0" applyFont="1" applyBorder="1" applyAlignment="1">
      <alignment horizontal="center" vertical="center"/>
    </xf>
    <xf numFmtId="0" fontId="4" fillId="0" borderId="15" xfId="0" applyFont="1" applyBorder="1" applyAlignment="1">
      <alignment horizontal="right"/>
    </xf>
    <xf numFmtId="7" fontId="4" fillId="0" borderId="15" xfId="0" applyNumberFormat="1" applyFont="1" applyFill="1" applyBorder="1" applyAlignment="1">
      <alignment horizontal="right"/>
    </xf>
    <xf numFmtId="0" fontId="4" fillId="0" borderId="16" xfId="0" applyFont="1" applyBorder="1" applyAlignment="1">
      <alignment horizontal="right"/>
    </xf>
    <xf numFmtId="7" fontId="4" fillId="0" borderId="16" xfId="0" applyNumberFormat="1" applyFont="1" applyFill="1" applyBorder="1" applyAlignment="1">
      <alignment horizontal="right"/>
    </xf>
    <xf numFmtId="0" fontId="4" fillId="0" borderId="0" xfId="0" applyFont="1" applyBorder="1" applyAlignment="1">
      <alignment horizontal="center" vertical="center"/>
    </xf>
    <xf numFmtId="0" fontId="3" fillId="0" borderId="0" xfId="0" applyFont="1" applyBorder="1" applyAlignment="1">
      <alignment horizontal="left"/>
    </xf>
    <xf numFmtId="0" fontId="4" fillId="0" borderId="0" xfId="0" applyFont="1" applyBorder="1" applyAlignment="1">
      <alignment horizontal="center"/>
    </xf>
    <xf numFmtId="0" fontId="19" fillId="33" borderId="0" xfId="0" applyFont="1" applyFill="1" applyAlignment="1">
      <alignment horizontal="left"/>
    </xf>
    <xf numFmtId="0" fontId="21" fillId="33" borderId="0" xfId="0" applyFont="1" applyFill="1" applyAlignment="1">
      <alignment/>
    </xf>
    <xf numFmtId="49" fontId="5" fillId="0" borderId="0" xfId="0" applyNumberFormat="1" applyFont="1" applyAlignment="1">
      <alignment horizontal="center"/>
    </xf>
    <xf numFmtId="0" fontId="5" fillId="0" borderId="0" xfId="0" applyFont="1" applyAlignment="1">
      <alignment horizontal="center"/>
    </xf>
    <xf numFmtId="0" fontId="2" fillId="0" borderId="0" xfId="0" applyFont="1" applyAlignment="1">
      <alignment/>
    </xf>
    <xf numFmtId="49" fontId="2" fillId="0" borderId="0" xfId="0" applyNumberFormat="1" applyFont="1" applyAlignment="1">
      <alignment/>
    </xf>
    <xf numFmtId="0" fontId="0" fillId="0" borderId="0" xfId="0" applyBorder="1" applyAlignment="1">
      <alignment/>
    </xf>
    <xf numFmtId="0" fontId="2" fillId="0" borderId="0" xfId="0" applyFont="1" applyBorder="1" applyAlignment="1">
      <alignment/>
    </xf>
    <xf numFmtId="44" fontId="4" fillId="0" borderId="0" xfId="0" applyNumberFormat="1" applyFont="1" applyBorder="1" applyAlignment="1" applyProtection="1">
      <alignment horizontal="center"/>
      <protection/>
    </xf>
    <xf numFmtId="0" fontId="4" fillId="0" borderId="0" xfId="0" applyFont="1" applyBorder="1" applyAlignment="1" applyProtection="1">
      <alignment horizontal="center"/>
      <protection/>
    </xf>
    <xf numFmtId="0" fontId="4" fillId="0" borderId="0" xfId="0" applyFont="1" applyBorder="1" applyAlignment="1" applyProtection="1">
      <alignment/>
      <protection locked="0"/>
    </xf>
    <xf numFmtId="0" fontId="4" fillId="0" borderId="0" xfId="0" applyFont="1" applyBorder="1" applyAlignment="1" applyProtection="1">
      <alignment horizontal="center" wrapText="1"/>
      <protection/>
    </xf>
    <xf numFmtId="0" fontId="4" fillId="0" borderId="0" xfId="0" applyFont="1" applyBorder="1" applyAlignment="1" applyProtection="1">
      <alignment wrapText="1"/>
      <protection locked="0"/>
    </xf>
    <xf numFmtId="0" fontId="4" fillId="0" borderId="0" xfId="0" applyFont="1" applyBorder="1" applyAlignment="1" applyProtection="1">
      <alignment horizontal="center" vertical="center"/>
      <protection locked="0"/>
    </xf>
    <xf numFmtId="44" fontId="4" fillId="0" borderId="0" xfId="0" applyNumberFormat="1" applyFont="1" applyBorder="1" applyAlignment="1" applyProtection="1">
      <alignment horizontal="center" vertical="center"/>
      <protection/>
    </xf>
    <xf numFmtId="0" fontId="13" fillId="0" borderId="0"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xf>
    <xf numFmtId="44" fontId="4" fillId="0" borderId="0" xfId="0" applyNumberFormat="1" applyFont="1" applyFill="1" applyBorder="1" applyAlignment="1" applyProtection="1">
      <alignment horizontal="center"/>
      <protection/>
    </xf>
    <xf numFmtId="0" fontId="10" fillId="0" borderId="0" xfId="0" applyFont="1" applyFill="1" applyBorder="1" applyAlignment="1" applyProtection="1">
      <alignment horizontal="right"/>
      <protection locked="0"/>
    </xf>
    <xf numFmtId="0" fontId="4" fillId="0" borderId="0" xfId="0" applyFont="1" applyFill="1" applyBorder="1" applyAlignment="1" applyProtection="1">
      <alignment horizontal="right"/>
      <protection locked="0"/>
    </xf>
    <xf numFmtId="0" fontId="10" fillId="0" borderId="0" xfId="0" applyFont="1" applyBorder="1" applyAlignment="1" applyProtection="1">
      <alignment horizontal="right"/>
      <protection locked="0"/>
    </xf>
    <xf numFmtId="49" fontId="2" fillId="0" borderId="0" xfId="0" applyNumberFormat="1" applyFont="1" applyFill="1" applyAlignment="1">
      <alignment wrapText="1"/>
    </xf>
    <xf numFmtId="0" fontId="0" fillId="0" borderId="0" xfId="0" applyAlignment="1">
      <alignment horizontal="center"/>
    </xf>
    <xf numFmtId="0" fontId="13" fillId="0" borderId="0" xfId="0" applyFont="1" applyBorder="1" applyAlignment="1" applyProtection="1">
      <alignment horizontal="left" vertical="center"/>
      <protection locked="0"/>
    </xf>
    <xf numFmtId="0" fontId="23" fillId="0" borderId="0" xfId="0" applyFont="1" applyAlignment="1">
      <alignment horizontal="center"/>
    </xf>
    <xf numFmtId="44" fontId="4" fillId="0" borderId="0" xfId="0" applyNumberFormat="1" applyFont="1" applyBorder="1" applyAlignment="1" applyProtection="1">
      <alignment horizontal="left"/>
      <protection/>
    </xf>
    <xf numFmtId="0" fontId="16" fillId="0" borderId="0" xfId="0" applyFont="1" applyAlignment="1">
      <alignment horizontal="left"/>
    </xf>
    <xf numFmtId="44" fontId="16" fillId="0" borderId="0" xfId="0" applyNumberFormat="1" applyFont="1" applyAlignment="1">
      <alignment/>
    </xf>
    <xf numFmtId="44" fontId="16" fillId="0" borderId="0" xfId="0" applyNumberFormat="1" applyFont="1" applyAlignment="1">
      <alignment horizontal="center"/>
    </xf>
    <xf numFmtId="0" fontId="16" fillId="0" borderId="0" xfId="0" applyNumberFormat="1" applyFont="1" applyAlignment="1">
      <alignment horizontal="center"/>
    </xf>
    <xf numFmtId="0" fontId="16" fillId="0" borderId="0" xfId="0" applyFont="1" applyAlignment="1">
      <alignment horizontal="center"/>
    </xf>
    <xf numFmtId="0" fontId="16" fillId="0" borderId="0" xfId="0" applyFont="1" applyAlignment="1">
      <alignment/>
    </xf>
    <xf numFmtId="0" fontId="16" fillId="0" borderId="0" xfId="0" applyFont="1" applyAlignment="1">
      <alignment horizontal="center" wrapText="1"/>
    </xf>
    <xf numFmtId="0" fontId="29" fillId="0" borderId="0" xfId="0" applyFont="1" applyAlignment="1">
      <alignment horizontal="left"/>
    </xf>
    <xf numFmtId="0" fontId="30" fillId="0" borderId="0" xfId="0" applyFont="1" applyAlignment="1">
      <alignment horizontal="left"/>
    </xf>
    <xf numFmtId="0" fontId="2" fillId="0" borderId="0" xfId="0" applyFont="1" applyFill="1" applyAlignment="1">
      <alignment/>
    </xf>
    <xf numFmtId="44" fontId="16" fillId="0" borderId="0" xfId="0" applyNumberFormat="1" applyFont="1" applyBorder="1" applyAlignment="1" applyProtection="1">
      <alignment horizontal="center"/>
      <protection/>
    </xf>
    <xf numFmtId="0" fontId="16" fillId="0" borderId="0" xfId="0" applyFont="1" applyBorder="1" applyAlignment="1" applyProtection="1">
      <alignment/>
      <protection locked="0"/>
    </xf>
    <xf numFmtId="44" fontId="16" fillId="0" borderId="0" xfId="0" applyNumberFormat="1" applyFont="1" applyBorder="1" applyAlignment="1" applyProtection="1">
      <alignment horizontal="center" vertical="center"/>
      <protection/>
    </xf>
    <xf numFmtId="0" fontId="16" fillId="0" borderId="0" xfId="0" applyFont="1" applyBorder="1" applyAlignment="1" applyProtection="1">
      <alignment horizontal="center" vertical="center"/>
      <protection locked="0"/>
    </xf>
    <xf numFmtId="44" fontId="13" fillId="34" borderId="11" xfId="0" applyNumberFormat="1" applyFont="1" applyFill="1" applyBorder="1" applyAlignment="1" applyProtection="1">
      <alignment horizontal="center"/>
      <protection/>
    </xf>
    <xf numFmtId="0" fontId="16" fillId="0" borderId="11" xfId="0" applyFont="1" applyFill="1" applyBorder="1" applyAlignment="1" applyProtection="1">
      <alignment horizontal="right"/>
      <protection locked="0"/>
    </xf>
    <xf numFmtId="44" fontId="16" fillId="0" borderId="11" xfId="0" applyNumberFormat="1" applyFont="1" applyFill="1" applyBorder="1" applyAlignment="1" applyProtection="1">
      <alignment horizontal="center"/>
      <protection/>
    </xf>
    <xf numFmtId="0" fontId="13" fillId="0" borderId="11" xfId="0" applyFont="1" applyFill="1" applyBorder="1" applyAlignment="1" applyProtection="1">
      <alignment horizontal="right"/>
      <protection locked="0"/>
    </xf>
    <xf numFmtId="0" fontId="13" fillId="0" borderId="0" xfId="0" applyFont="1" applyBorder="1" applyAlignment="1" applyProtection="1">
      <alignment horizontal="right"/>
      <protection locked="0"/>
    </xf>
    <xf numFmtId="0" fontId="16" fillId="0" borderId="11" xfId="0" applyFont="1" applyBorder="1" applyAlignment="1">
      <alignment horizontal="right"/>
    </xf>
    <xf numFmtId="44" fontId="16" fillId="0" borderId="11" xfId="0" applyNumberFormat="1" applyFont="1" applyFill="1" applyBorder="1" applyAlignment="1">
      <alignment horizontal="right" vertical="center"/>
    </xf>
    <xf numFmtId="0" fontId="16" fillId="0" borderId="11" xfId="0" applyFont="1" applyBorder="1" applyAlignment="1" applyProtection="1">
      <alignment horizontal="right"/>
      <protection locked="0"/>
    </xf>
    <xf numFmtId="0" fontId="31" fillId="0" borderId="0" xfId="0" applyFont="1" applyAlignment="1">
      <alignment horizontal="center"/>
    </xf>
    <xf numFmtId="44" fontId="13" fillId="0" borderId="0" xfId="0" applyNumberFormat="1" applyFont="1" applyBorder="1" applyAlignment="1" applyProtection="1">
      <alignment horizontal="center"/>
      <protection/>
    </xf>
    <xf numFmtId="0" fontId="13" fillId="0" borderId="0" xfId="0" applyFont="1" applyBorder="1" applyAlignment="1" applyProtection="1">
      <alignment/>
      <protection locked="0"/>
    </xf>
    <xf numFmtId="0" fontId="13" fillId="0" borderId="11" xfId="0" applyFont="1" applyBorder="1" applyAlignment="1">
      <alignment horizontal="right" vertical="center"/>
    </xf>
    <xf numFmtId="44" fontId="13" fillId="35" borderId="11" xfId="0" applyNumberFormat="1" applyFont="1" applyFill="1" applyBorder="1" applyAlignment="1" applyProtection="1">
      <alignment horizontal="center"/>
      <protection/>
    </xf>
    <xf numFmtId="44" fontId="26" fillId="0" borderId="0" xfId="0" applyNumberFormat="1" applyFont="1" applyFill="1" applyBorder="1" applyAlignment="1" applyProtection="1">
      <alignment horizontal="center"/>
      <protection/>
    </xf>
    <xf numFmtId="0" fontId="28" fillId="0" borderId="0" xfId="0" applyFont="1" applyFill="1" applyAlignment="1">
      <alignment/>
    </xf>
    <xf numFmtId="2" fontId="3" fillId="0" borderId="0" xfId="0" applyNumberFormat="1" applyFont="1" applyAlignment="1">
      <alignment/>
    </xf>
    <xf numFmtId="2" fontId="3" fillId="0" borderId="0" xfId="0" applyNumberFormat="1" applyFont="1" applyFill="1" applyAlignment="1">
      <alignment/>
    </xf>
    <xf numFmtId="0" fontId="3" fillId="0" borderId="0" xfId="0" applyFont="1" applyFill="1" applyAlignment="1">
      <alignment/>
    </xf>
    <xf numFmtId="2" fontId="3" fillId="0" borderId="0" xfId="0" applyNumberFormat="1" applyFont="1" applyFill="1" applyBorder="1" applyAlignment="1">
      <alignment/>
    </xf>
    <xf numFmtId="0" fontId="26" fillId="0" borderId="0" xfId="0" applyFont="1" applyBorder="1" applyAlignment="1" applyProtection="1">
      <alignment horizontal="center" vertical="center"/>
      <protection locked="0"/>
    </xf>
    <xf numFmtId="44" fontId="26" fillId="0" borderId="0" xfId="0" applyNumberFormat="1" applyFont="1" applyBorder="1" applyAlignment="1" applyProtection="1">
      <alignment horizontal="center"/>
      <protection/>
    </xf>
    <xf numFmtId="44" fontId="36" fillId="0" borderId="0" xfId="0" applyNumberFormat="1" applyFont="1" applyAlignment="1">
      <alignment/>
    </xf>
    <xf numFmtId="44" fontId="4" fillId="34" borderId="19" xfId="0" applyNumberFormat="1" applyFont="1" applyFill="1" applyBorder="1" applyAlignment="1" applyProtection="1">
      <alignment horizontal="center" wrapText="1"/>
      <protection/>
    </xf>
    <xf numFmtId="44" fontId="4" fillId="36" borderId="19" xfId="0" applyNumberFormat="1" applyFont="1" applyFill="1" applyBorder="1" applyAlignment="1" applyProtection="1">
      <alignment horizontal="center" wrapText="1"/>
      <protection/>
    </xf>
    <xf numFmtId="44" fontId="4" fillId="0" borderId="19" xfId="0" applyNumberFormat="1" applyFont="1" applyFill="1" applyBorder="1" applyAlignment="1" applyProtection="1">
      <alignment horizontal="center"/>
      <protection/>
    </xf>
    <xf numFmtId="44" fontId="22" fillId="0" borderId="19" xfId="0" applyNumberFormat="1" applyFont="1" applyFill="1" applyBorder="1" applyAlignment="1" applyProtection="1">
      <alignment horizontal="center"/>
      <protection/>
    </xf>
    <xf numFmtId="44" fontId="26" fillId="0" borderId="19" xfId="0" applyNumberFormat="1" applyFont="1" applyFill="1" applyBorder="1" applyAlignment="1" applyProtection="1">
      <alignment horizontal="center"/>
      <protection/>
    </xf>
    <xf numFmtId="0" fontId="10" fillId="0" borderId="19" xfId="0" applyFont="1" applyBorder="1" applyAlignment="1" applyProtection="1">
      <alignment horizontal="center" vertical="center"/>
      <protection locked="0"/>
    </xf>
    <xf numFmtId="0" fontId="4" fillId="0" borderId="19" xfId="0" applyFont="1" applyFill="1" applyBorder="1" applyAlignment="1" applyProtection="1">
      <alignment/>
      <protection locked="0"/>
    </xf>
    <xf numFmtId="0" fontId="4" fillId="35" borderId="19" xfId="0" applyFont="1" applyFill="1" applyBorder="1" applyAlignment="1" applyProtection="1">
      <alignment horizontal="center"/>
      <protection/>
    </xf>
    <xf numFmtId="44" fontId="4" fillId="35" borderId="19" xfId="0" applyNumberFormat="1" applyFont="1" applyFill="1" applyBorder="1" applyAlignment="1" applyProtection="1">
      <alignment horizontal="center" wrapText="1"/>
      <protection/>
    </xf>
    <xf numFmtId="44" fontId="4" fillId="0" borderId="19" xfId="0" applyNumberFormat="1" applyFont="1" applyBorder="1" applyAlignment="1" applyProtection="1">
      <alignment horizontal="center"/>
      <protection/>
    </xf>
    <xf numFmtId="44" fontId="26" fillId="0" borderId="19" xfId="0" applyNumberFormat="1" applyFont="1" applyBorder="1" applyAlignment="1" applyProtection="1">
      <alignment horizontal="center"/>
      <protection/>
    </xf>
    <xf numFmtId="44" fontId="4" fillId="34" borderId="19" xfId="0" applyNumberFormat="1" applyFont="1" applyFill="1" applyBorder="1" applyAlignment="1" applyProtection="1">
      <alignment horizontal="center"/>
      <protection/>
    </xf>
    <xf numFmtId="16" fontId="4" fillId="36" borderId="19" xfId="0" applyNumberFormat="1" applyFont="1" applyFill="1" applyBorder="1" applyAlignment="1" applyProtection="1">
      <alignment horizontal="center"/>
      <protection/>
    </xf>
    <xf numFmtId="44" fontId="4" fillId="35" borderId="19" xfId="0" applyNumberFormat="1" applyFont="1" applyFill="1" applyBorder="1" applyAlignment="1" applyProtection="1">
      <alignment horizontal="center"/>
      <protection/>
    </xf>
    <xf numFmtId="44" fontId="9" fillId="36" borderId="19" xfId="0" applyNumberFormat="1" applyFont="1" applyFill="1" applyBorder="1" applyAlignment="1" applyProtection="1">
      <alignment horizontal="center" wrapText="1"/>
      <protection/>
    </xf>
    <xf numFmtId="0" fontId="4" fillId="0" borderId="19" xfId="0" applyFont="1" applyFill="1" applyBorder="1" applyAlignment="1" applyProtection="1">
      <alignment horizontal="right"/>
      <protection locked="0"/>
    </xf>
    <xf numFmtId="0" fontId="10" fillId="0" borderId="19" xfId="0" applyFont="1" applyFill="1" applyBorder="1" applyAlignment="1" applyProtection="1">
      <alignment horizontal="right"/>
      <protection locked="0"/>
    </xf>
    <xf numFmtId="44" fontId="4" fillId="0" borderId="19" xfId="0" applyNumberFormat="1" applyFont="1" applyFill="1" applyBorder="1" applyAlignment="1">
      <alignment horizontal="right" vertical="center"/>
    </xf>
    <xf numFmtId="0" fontId="10" fillId="0" borderId="19" xfId="0" applyFont="1" applyBorder="1" applyAlignment="1">
      <alignment horizontal="right" vertical="center"/>
    </xf>
    <xf numFmtId="0" fontId="4" fillId="0" borderId="19" xfId="0" applyNumberFormat="1" applyFont="1" applyFill="1" applyBorder="1" applyAlignment="1" applyProtection="1">
      <alignment horizontal="center"/>
      <protection/>
    </xf>
    <xf numFmtId="0" fontId="13" fillId="36" borderId="19" xfId="0" applyFont="1" applyFill="1" applyBorder="1" applyAlignment="1">
      <alignment horizontal="center" wrapText="1"/>
    </xf>
    <xf numFmtId="44" fontId="13" fillId="36" borderId="19" xfId="0" applyNumberFormat="1" applyFont="1" applyFill="1" applyBorder="1" applyAlignment="1">
      <alignment horizontal="center" wrapText="1"/>
    </xf>
    <xf numFmtId="0" fontId="13" fillId="34" borderId="19" xfId="0" applyNumberFormat="1" applyFont="1" applyFill="1" applyBorder="1" applyAlignment="1">
      <alignment horizontal="center" wrapText="1"/>
    </xf>
    <xf numFmtId="0" fontId="16" fillId="0" borderId="19" xfId="0" applyFont="1" applyBorder="1" applyAlignment="1">
      <alignment horizontal="center" vertical="center" textRotation="90" wrapText="1"/>
    </xf>
    <xf numFmtId="0" fontId="16" fillId="0" borderId="19" xfId="0" applyNumberFormat="1" applyFont="1" applyBorder="1" applyAlignment="1">
      <alignment horizontal="center"/>
    </xf>
    <xf numFmtId="0" fontId="16" fillId="34" borderId="19" xfId="0" applyFont="1" applyFill="1" applyBorder="1" applyAlignment="1">
      <alignment horizontal="center"/>
    </xf>
    <xf numFmtId="0" fontId="16" fillId="36" borderId="19" xfId="0" applyFont="1" applyFill="1" applyBorder="1" applyAlignment="1">
      <alignment horizontal="center"/>
    </xf>
    <xf numFmtId="44" fontId="27" fillId="0" borderId="19" xfId="0" applyNumberFormat="1" applyFont="1" applyBorder="1" applyAlignment="1">
      <alignment horizontal="center"/>
    </xf>
    <xf numFmtId="0" fontId="16" fillId="0" borderId="19" xfId="0" applyFont="1" applyBorder="1" applyAlignment="1">
      <alignment horizontal="center"/>
    </xf>
    <xf numFmtId="0" fontId="27" fillId="0" borderId="19" xfId="0" applyNumberFormat="1" applyFont="1" applyBorder="1" applyAlignment="1">
      <alignment horizontal="center"/>
    </xf>
    <xf numFmtId="0" fontId="16" fillId="37" borderId="19" xfId="0" applyFont="1" applyFill="1" applyBorder="1" applyAlignment="1">
      <alignment/>
    </xf>
    <xf numFmtId="44" fontId="16" fillId="37" borderId="19" xfId="0" applyNumberFormat="1" applyFont="1" applyFill="1" applyBorder="1" applyAlignment="1">
      <alignment/>
    </xf>
    <xf numFmtId="44" fontId="16" fillId="37" borderId="19" xfId="0" applyNumberFormat="1" applyFont="1" applyFill="1" applyBorder="1" applyAlignment="1">
      <alignment horizontal="center"/>
    </xf>
    <xf numFmtId="165" fontId="16" fillId="37" borderId="19" xfId="0" applyNumberFormat="1" applyFont="1" applyFill="1" applyBorder="1" applyAlignment="1">
      <alignment horizontal="left"/>
    </xf>
    <xf numFmtId="0" fontId="16" fillId="37" borderId="19" xfId="0" applyNumberFormat="1" applyFont="1" applyFill="1" applyBorder="1" applyAlignment="1">
      <alignment horizontal="center"/>
    </xf>
    <xf numFmtId="0" fontId="16" fillId="37" borderId="19" xfId="0" applyFont="1" applyFill="1" applyBorder="1" applyAlignment="1">
      <alignment horizontal="center"/>
    </xf>
    <xf numFmtId="0" fontId="16" fillId="0" borderId="19" xfId="0" applyFont="1" applyFill="1" applyBorder="1" applyAlignment="1">
      <alignment/>
    </xf>
    <xf numFmtId="44" fontId="16" fillId="0" borderId="19" xfId="0" applyNumberFormat="1" applyFont="1" applyFill="1" applyBorder="1" applyAlignment="1">
      <alignment/>
    </xf>
    <xf numFmtId="44" fontId="16" fillId="0" borderId="19" xfId="0" applyNumberFormat="1" applyFont="1" applyFill="1" applyBorder="1" applyAlignment="1">
      <alignment horizontal="center"/>
    </xf>
    <xf numFmtId="0" fontId="16" fillId="0" borderId="19" xfId="0" applyFont="1" applyFill="1" applyBorder="1" applyAlignment="1">
      <alignment horizontal="left"/>
    </xf>
    <xf numFmtId="0" fontId="16" fillId="0" borderId="19" xfId="0" applyNumberFormat="1" applyFont="1" applyFill="1" applyBorder="1" applyAlignment="1">
      <alignment horizontal="center"/>
    </xf>
    <xf numFmtId="0" fontId="16" fillId="0" borderId="19" xfId="0" applyFont="1" applyFill="1" applyBorder="1" applyAlignment="1">
      <alignment horizontal="center"/>
    </xf>
    <xf numFmtId="0" fontId="28" fillId="0" borderId="19" xfId="0" applyFont="1" applyFill="1" applyBorder="1" applyAlignment="1">
      <alignment/>
    </xf>
    <xf numFmtId="0" fontId="33" fillId="0" borderId="19" xfId="0" applyFont="1" applyFill="1" applyBorder="1" applyAlignment="1">
      <alignment/>
    </xf>
    <xf numFmtId="44" fontId="16" fillId="0" borderId="19" xfId="0" applyNumberFormat="1" applyFont="1" applyBorder="1" applyAlignment="1">
      <alignment/>
    </xf>
    <xf numFmtId="44" fontId="16" fillId="0" borderId="19" xfId="0" applyNumberFormat="1" applyFont="1" applyBorder="1" applyAlignment="1">
      <alignment horizontal="center"/>
    </xf>
    <xf numFmtId="0" fontId="16" fillId="0" borderId="19" xfId="0" applyFont="1" applyBorder="1" applyAlignment="1">
      <alignment horizontal="left"/>
    </xf>
    <xf numFmtId="0" fontId="16" fillId="0" borderId="19" xfId="0" applyFont="1" applyBorder="1" applyAlignment="1">
      <alignment/>
    </xf>
    <xf numFmtId="0" fontId="16" fillId="0" borderId="19" xfId="0" applyFont="1" applyBorder="1" applyAlignment="1">
      <alignment/>
    </xf>
    <xf numFmtId="0" fontId="13" fillId="0" borderId="19" xfId="0" applyFont="1" applyBorder="1" applyAlignment="1">
      <alignment/>
    </xf>
    <xf numFmtId="0" fontId="0" fillId="0" borderId="19" xfId="0" applyFont="1" applyFill="1" applyBorder="1" applyAlignment="1">
      <alignment horizontal="left" wrapText="1"/>
    </xf>
    <xf numFmtId="0" fontId="16" fillId="0" borderId="0" xfId="0" applyFont="1" applyBorder="1" applyAlignment="1">
      <alignment/>
    </xf>
    <xf numFmtId="44" fontId="16" fillId="0" borderId="0" xfId="0" applyNumberFormat="1" applyFont="1" applyBorder="1" applyAlignment="1">
      <alignment/>
    </xf>
    <xf numFmtId="44" fontId="16" fillId="0" borderId="0" xfId="0" applyNumberFormat="1" applyFont="1" applyBorder="1" applyAlignment="1">
      <alignment horizontal="center"/>
    </xf>
    <xf numFmtId="0" fontId="16" fillId="0" borderId="0" xfId="0" applyFont="1" applyBorder="1" applyAlignment="1">
      <alignment horizontal="left"/>
    </xf>
    <xf numFmtId="0" fontId="16" fillId="0" borderId="0" xfId="0" applyNumberFormat="1" applyFont="1" applyBorder="1" applyAlignment="1">
      <alignment horizontal="center"/>
    </xf>
    <xf numFmtId="0" fontId="16" fillId="0" borderId="0" xfId="0" applyFont="1" applyBorder="1" applyAlignment="1">
      <alignment horizontal="center"/>
    </xf>
    <xf numFmtId="44" fontId="4" fillId="34" borderId="0" xfId="0" applyNumberFormat="1" applyFont="1" applyFill="1" applyBorder="1" applyAlignment="1" applyProtection="1">
      <alignment horizontal="center"/>
      <protection/>
    </xf>
    <xf numFmtId="44" fontId="4" fillId="36" borderId="19" xfId="0" applyNumberFormat="1" applyFont="1" applyFill="1" applyBorder="1" applyAlignment="1">
      <alignment horizontal="right" vertical="center"/>
    </xf>
    <xf numFmtId="0" fontId="4" fillId="38" borderId="0" xfId="0" applyFont="1" applyFill="1" applyBorder="1" applyAlignment="1" applyProtection="1" quotePrefix="1">
      <alignment/>
      <protection locked="0"/>
    </xf>
    <xf numFmtId="0" fontId="14" fillId="0" borderId="0" xfId="0" applyFont="1" applyAlignment="1">
      <alignment horizontal="center" vertical="center"/>
    </xf>
    <xf numFmtId="0" fontId="37" fillId="0" borderId="0" xfId="0" applyFont="1" applyBorder="1" applyAlignment="1" applyProtection="1">
      <alignment horizontal="left"/>
      <protection locked="0"/>
    </xf>
    <xf numFmtId="44" fontId="38" fillId="0" borderId="0" xfId="0" applyNumberFormat="1" applyFont="1" applyBorder="1" applyAlignment="1" applyProtection="1">
      <alignment horizontal="left"/>
      <protection/>
    </xf>
    <xf numFmtId="0" fontId="3" fillId="0" borderId="0" xfId="0" applyFont="1" applyAlignment="1">
      <alignment horizontal="center"/>
    </xf>
    <xf numFmtId="0" fontId="2" fillId="0" borderId="0" xfId="0" applyFont="1" applyFill="1" applyBorder="1" applyAlignment="1">
      <alignment/>
    </xf>
    <xf numFmtId="4" fontId="16" fillId="0" borderId="0" xfId="0" applyNumberFormat="1" applyFont="1" applyBorder="1" applyAlignment="1" applyProtection="1">
      <alignment horizontal="center"/>
      <protection/>
    </xf>
    <xf numFmtId="4" fontId="16" fillId="0" borderId="0" xfId="0" applyNumberFormat="1" applyFont="1" applyBorder="1" applyAlignment="1" applyProtection="1">
      <alignment/>
      <protection locked="0"/>
    </xf>
    <xf numFmtId="4" fontId="16" fillId="0" borderId="0" xfId="0" applyNumberFormat="1" applyFont="1" applyBorder="1" applyAlignment="1" applyProtection="1">
      <alignment horizontal="center" vertical="center"/>
      <protection locked="0"/>
    </xf>
    <xf numFmtId="4" fontId="16" fillId="0" borderId="0" xfId="0" applyNumberFormat="1" applyFont="1" applyBorder="1" applyAlignment="1" applyProtection="1">
      <alignment horizontal="center" vertical="center"/>
      <protection/>
    </xf>
    <xf numFmtId="44" fontId="3" fillId="0" borderId="0" xfId="0" applyNumberFormat="1" applyFont="1" applyFill="1" applyAlignment="1">
      <alignment/>
    </xf>
    <xf numFmtId="44" fontId="35" fillId="0" borderId="0" xfId="0" applyNumberFormat="1" applyFont="1" applyFill="1" applyBorder="1" applyAlignment="1" applyProtection="1">
      <alignment horizontal="center"/>
      <protection/>
    </xf>
    <xf numFmtId="49" fontId="2" fillId="0" borderId="0" xfId="0" applyNumberFormat="1" applyFont="1" applyFill="1" applyAlignment="1">
      <alignment/>
    </xf>
    <xf numFmtId="0" fontId="24" fillId="0" borderId="0" xfId="0" applyFont="1" applyFill="1" applyAlignment="1">
      <alignment/>
    </xf>
    <xf numFmtId="49" fontId="2" fillId="0" borderId="0" xfId="0" applyNumberFormat="1" applyFont="1" applyFill="1" applyAlignment="1">
      <alignment horizontal="left" wrapText="1"/>
    </xf>
    <xf numFmtId="8" fontId="39" fillId="0" borderId="0" xfId="0" applyNumberFormat="1" applyFont="1" applyAlignment="1">
      <alignment/>
    </xf>
    <xf numFmtId="4" fontId="35" fillId="0" borderId="0" xfId="0" applyNumberFormat="1" applyFont="1" applyFill="1" applyBorder="1" applyAlignment="1" applyProtection="1">
      <alignment/>
      <protection locked="0"/>
    </xf>
    <xf numFmtId="3" fontId="0" fillId="0" borderId="19" xfId="0" applyNumberFormat="1" applyFont="1" applyBorder="1" applyAlignment="1">
      <alignment horizontal="center"/>
    </xf>
    <xf numFmtId="167" fontId="27" fillId="0" borderId="19" xfId="0" applyNumberFormat="1" applyFont="1" applyBorder="1" applyAlignment="1">
      <alignment horizontal="left"/>
    </xf>
    <xf numFmtId="44" fontId="16" fillId="0" borderId="0" xfId="0" applyNumberFormat="1" applyFont="1" applyFill="1" applyBorder="1" applyAlignment="1" applyProtection="1">
      <alignment horizontal="center"/>
      <protection/>
    </xf>
    <xf numFmtId="44" fontId="28" fillId="0" borderId="0" xfId="0" applyNumberFormat="1" applyFont="1" applyFill="1" applyBorder="1" applyAlignment="1" applyProtection="1">
      <alignment horizontal="center"/>
      <protection/>
    </xf>
    <xf numFmtId="44" fontId="32" fillId="0" borderId="0" xfId="0" applyNumberFormat="1" applyFont="1" applyFill="1" applyBorder="1" applyAlignment="1" applyProtection="1">
      <alignment horizontal="center"/>
      <protection/>
    </xf>
    <xf numFmtId="4" fontId="23" fillId="0" borderId="0" xfId="0" applyNumberFormat="1" applyFont="1" applyFill="1" applyAlignment="1">
      <alignment/>
    </xf>
    <xf numFmtId="8" fontId="26" fillId="0" borderId="19" xfId="0" applyNumberFormat="1" applyFont="1" applyFill="1" applyBorder="1" applyAlignment="1">
      <alignment/>
    </xf>
    <xf numFmtId="8" fontId="4" fillId="0" borderId="0" xfId="0" applyNumberFormat="1" applyFont="1" applyFill="1" applyAlignment="1">
      <alignment/>
    </xf>
    <xf numFmtId="0" fontId="4" fillId="0" borderId="19" xfId="0" applyNumberFormat="1" applyFont="1" applyFill="1" applyBorder="1" applyAlignment="1" applyProtection="1">
      <alignment horizontal="center"/>
      <protection/>
    </xf>
    <xf numFmtId="44" fontId="4" fillId="0" borderId="19" xfId="0" applyNumberFormat="1" applyFont="1" applyFill="1" applyBorder="1" applyAlignment="1" applyProtection="1">
      <alignment horizontal="center"/>
      <protection/>
    </xf>
    <xf numFmtId="0" fontId="16" fillId="0" borderId="0" xfId="0" applyFont="1" applyFill="1" applyAlignment="1">
      <alignment horizontal="center"/>
    </xf>
    <xf numFmtId="44" fontId="28" fillId="0" borderId="19" xfId="0" applyNumberFormat="1" applyFont="1" applyFill="1" applyBorder="1" applyAlignment="1">
      <alignment/>
    </xf>
    <xf numFmtId="44" fontId="28" fillId="0" borderId="19" xfId="0" applyNumberFormat="1" applyFont="1" applyFill="1" applyBorder="1" applyAlignment="1">
      <alignment horizontal="center"/>
    </xf>
    <xf numFmtId="0" fontId="28" fillId="0" borderId="19" xfId="0" applyFont="1" applyFill="1" applyBorder="1" applyAlignment="1">
      <alignment horizontal="left"/>
    </xf>
    <xf numFmtId="0" fontId="16" fillId="39" borderId="19" xfId="0" applyFont="1" applyFill="1" applyBorder="1" applyAlignment="1">
      <alignment horizontal="center"/>
    </xf>
    <xf numFmtId="44" fontId="4" fillId="39" borderId="19" xfId="0" applyNumberFormat="1" applyFont="1" applyFill="1" applyBorder="1" applyAlignment="1" applyProtection="1">
      <alignment horizontal="center" wrapText="1"/>
      <protection/>
    </xf>
    <xf numFmtId="44" fontId="80" fillId="0" borderId="19" xfId="0" applyNumberFormat="1" applyFont="1" applyFill="1" applyBorder="1" applyAlignment="1" applyProtection="1">
      <alignment horizontal="center"/>
      <protection/>
    </xf>
    <xf numFmtId="44" fontId="81" fillId="0" borderId="19" xfId="0" applyNumberFormat="1" applyFont="1" applyFill="1" applyBorder="1" applyAlignment="1" applyProtection="1">
      <alignment horizontal="center"/>
      <protection/>
    </xf>
    <xf numFmtId="44" fontId="4" fillId="40" borderId="19" xfId="0" applyNumberFormat="1" applyFont="1" applyFill="1" applyBorder="1" applyAlignment="1" applyProtection="1">
      <alignment horizontal="center" wrapText="1"/>
      <protection/>
    </xf>
    <xf numFmtId="44" fontId="4" fillId="41" borderId="19" xfId="0" applyNumberFormat="1" applyFont="1" applyFill="1" applyBorder="1" applyAlignment="1" applyProtection="1">
      <alignment horizontal="center"/>
      <protection/>
    </xf>
    <xf numFmtId="44" fontId="4" fillId="40" borderId="19" xfId="0" applyNumberFormat="1" applyFont="1" applyFill="1" applyBorder="1" applyAlignment="1">
      <alignment horizontal="right" vertical="center"/>
    </xf>
    <xf numFmtId="44" fontId="13" fillId="41" borderId="20" xfId="0" applyNumberFormat="1" applyFont="1" applyFill="1" applyBorder="1" applyAlignment="1" applyProtection="1">
      <alignment horizontal="center"/>
      <protection/>
    </xf>
    <xf numFmtId="44" fontId="82" fillId="0" borderId="11" xfId="0" applyNumberFormat="1" applyFont="1" applyBorder="1" applyAlignment="1" applyProtection="1">
      <alignment horizontal="center"/>
      <protection/>
    </xf>
    <xf numFmtId="44" fontId="83" fillId="36" borderId="11" xfId="0" applyNumberFormat="1" applyFont="1" applyFill="1" applyBorder="1" applyAlignment="1" applyProtection="1">
      <alignment horizontal="center"/>
      <protection/>
    </xf>
    <xf numFmtId="4" fontId="84" fillId="0" borderId="0" xfId="0" applyNumberFormat="1" applyFont="1" applyFill="1" applyBorder="1" applyAlignment="1" applyProtection="1">
      <alignment/>
      <protection locked="0"/>
    </xf>
    <xf numFmtId="0" fontId="82" fillId="0" borderId="19" xfId="0" applyFont="1" applyBorder="1" applyAlignment="1">
      <alignment/>
    </xf>
    <xf numFmtId="44" fontId="82" fillId="0" borderId="19" xfId="0" applyNumberFormat="1" applyFont="1" applyBorder="1" applyAlignment="1">
      <alignment/>
    </xf>
    <xf numFmtId="44" fontId="82" fillId="0" borderId="19" xfId="0" applyNumberFormat="1" applyFont="1" applyBorder="1" applyAlignment="1">
      <alignment horizontal="left"/>
    </xf>
    <xf numFmtId="0" fontId="82" fillId="0" borderId="19" xfId="0" applyFont="1" applyBorder="1" applyAlignment="1">
      <alignment horizontal="left"/>
    </xf>
    <xf numFmtId="44" fontId="82" fillId="0" borderId="19" xfId="0" applyNumberFormat="1" applyFont="1" applyBorder="1" applyAlignment="1">
      <alignment horizontal="center"/>
    </xf>
    <xf numFmtId="0" fontId="82" fillId="0" borderId="19" xfId="0" applyFont="1" applyFill="1" applyBorder="1" applyAlignment="1">
      <alignment/>
    </xf>
    <xf numFmtId="44" fontId="82" fillId="0" borderId="19" xfId="0" applyNumberFormat="1" applyFont="1" applyFill="1" applyBorder="1" applyAlignment="1">
      <alignment/>
    </xf>
    <xf numFmtId="44" fontId="82" fillId="0" borderId="19" xfId="0" applyNumberFormat="1" applyFont="1" applyFill="1" applyBorder="1" applyAlignment="1">
      <alignment horizontal="center"/>
    </xf>
    <xf numFmtId="0" fontId="82" fillId="0" borderId="19" xfId="0" applyFont="1" applyFill="1" applyBorder="1" applyAlignment="1">
      <alignment horizontal="left"/>
    </xf>
    <xf numFmtId="49" fontId="2" fillId="0" borderId="0" xfId="0" applyNumberFormat="1" applyFont="1" applyFill="1" applyAlignment="1">
      <alignment/>
    </xf>
    <xf numFmtId="0" fontId="2" fillId="0" borderId="0" xfId="0" applyFont="1" applyAlignment="1">
      <alignment/>
    </xf>
    <xf numFmtId="44" fontId="80" fillId="0" borderId="0" xfId="0" applyNumberFormat="1" applyFont="1" applyFill="1" applyBorder="1" applyAlignment="1" applyProtection="1">
      <alignment horizontal="center"/>
      <protection/>
    </xf>
    <xf numFmtId="44" fontId="80" fillId="0" borderId="19" xfId="0" applyNumberFormat="1" applyFont="1" applyFill="1" applyBorder="1" applyAlignment="1">
      <alignment horizontal="right" vertical="center"/>
    </xf>
    <xf numFmtId="44" fontId="10" fillId="41" borderId="19" xfId="0" applyNumberFormat="1" applyFont="1" applyFill="1" applyBorder="1" applyAlignment="1" applyProtection="1">
      <alignment horizontal="center"/>
      <protection/>
    </xf>
    <xf numFmtId="44" fontId="80" fillId="40" borderId="19" xfId="0" applyNumberFormat="1" applyFont="1" applyFill="1" applyBorder="1" applyAlignment="1">
      <alignment horizontal="right" vertical="center"/>
    </xf>
    <xf numFmtId="49" fontId="2" fillId="0" borderId="0" xfId="0" applyNumberFormat="1" applyFont="1" applyFill="1" applyAlignment="1">
      <alignment wrapText="1"/>
    </xf>
    <xf numFmtId="44" fontId="85" fillId="0" borderId="0" xfId="0" applyNumberFormat="1" applyFont="1" applyFill="1" applyBorder="1" applyAlignment="1" applyProtection="1">
      <alignment horizontal="center"/>
      <protection/>
    </xf>
    <xf numFmtId="0" fontId="85" fillId="0" borderId="19" xfId="0" applyFont="1" applyFill="1" applyBorder="1" applyAlignment="1">
      <alignment/>
    </xf>
    <xf numFmtId="44" fontId="85" fillId="0" borderId="19" xfId="0" applyNumberFormat="1" applyFont="1" applyFill="1" applyBorder="1" applyAlignment="1">
      <alignment/>
    </xf>
    <xf numFmtId="44" fontId="85" fillId="0" borderId="19" xfId="0" applyNumberFormat="1" applyFont="1" applyFill="1" applyBorder="1" applyAlignment="1">
      <alignment horizontal="center"/>
    </xf>
    <xf numFmtId="0" fontId="85" fillId="0" borderId="19" xfId="0" applyFont="1" applyFill="1" applyBorder="1" applyAlignment="1">
      <alignment horizontal="left"/>
    </xf>
    <xf numFmtId="4" fontId="86" fillId="0" borderId="0" xfId="0" applyNumberFormat="1" applyFont="1" applyFill="1" applyAlignment="1">
      <alignment/>
    </xf>
    <xf numFmtId="44" fontId="13" fillId="41" borderId="11" xfId="0" applyNumberFormat="1" applyFont="1" applyFill="1" applyBorder="1" applyAlignment="1" applyProtection="1">
      <alignment horizontal="center"/>
      <protection/>
    </xf>
    <xf numFmtId="44" fontId="84" fillId="0" borderId="0" xfId="0" applyNumberFormat="1" applyFont="1" applyFill="1" applyBorder="1" applyAlignment="1" applyProtection="1">
      <alignment horizontal="center"/>
      <protection/>
    </xf>
    <xf numFmtId="8" fontId="80" fillId="0" borderId="19" xfId="0" applyNumberFormat="1" applyFont="1" applyFill="1" applyBorder="1" applyAlignment="1">
      <alignment/>
    </xf>
    <xf numFmtId="4" fontId="80" fillId="0" borderId="19" xfId="0" applyNumberFormat="1" applyFont="1" applyFill="1" applyBorder="1" applyAlignment="1">
      <alignment/>
    </xf>
    <xf numFmtId="44" fontId="26" fillId="41" borderId="19" xfId="0" applyNumberFormat="1" applyFont="1" applyFill="1" applyBorder="1" applyAlignment="1" applyProtection="1">
      <alignment horizontal="center"/>
      <protection/>
    </xf>
    <xf numFmtId="0" fontId="2" fillId="0" borderId="0" xfId="0" applyFont="1" applyFill="1" applyAlignment="1">
      <alignment/>
    </xf>
    <xf numFmtId="44" fontId="87" fillId="41" borderId="19" xfId="0" applyNumberFormat="1" applyFont="1" applyFill="1" applyBorder="1" applyAlignment="1" applyProtection="1">
      <alignment horizontal="center"/>
      <protection/>
    </xf>
    <xf numFmtId="44" fontId="26" fillId="40" borderId="19" xfId="0" applyNumberFormat="1" applyFont="1" applyFill="1" applyBorder="1" applyAlignment="1">
      <alignment horizontal="right" vertical="center"/>
    </xf>
    <xf numFmtId="0" fontId="3" fillId="0" borderId="0" xfId="0" applyFont="1" applyFill="1" applyBorder="1" applyAlignment="1">
      <alignment horizontal="center"/>
    </xf>
    <xf numFmtId="44" fontId="4" fillId="0" borderId="0" xfId="0" applyNumberFormat="1" applyFont="1" applyFill="1" applyBorder="1" applyAlignment="1" applyProtection="1">
      <alignment horizontal="center"/>
      <protection/>
    </xf>
    <xf numFmtId="44" fontId="13" fillId="0" borderId="0" xfId="0" applyNumberFormat="1" applyFont="1" applyFill="1" applyBorder="1" applyAlignment="1" applyProtection="1">
      <alignment horizontal="center"/>
      <protection/>
    </xf>
    <xf numFmtId="44" fontId="26" fillId="40" borderId="19" xfId="0" applyNumberFormat="1" applyFont="1" applyFill="1" applyBorder="1" applyAlignment="1">
      <alignment horizontal="right" vertical="center"/>
    </xf>
    <xf numFmtId="44" fontId="88" fillId="0" borderId="19" xfId="0" applyNumberFormat="1" applyFont="1" applyFill="1" applyBorder="1" applyAlignment="1" applyProtection="1">
      <alignment horizontal="center"/>
      <protection/>
    </xf>
    <xf numFmtId="44" fontId="89" fillId="39" borderId="0" xfId="0" applyNumberFormat="1" applyFont="1" applyFill="1" applyBorder="1" applyAlignment="1" applyProtection="1">
      <alignment horizontal="center"/>
      <protection/>
    </xf>
    <xf numFmtId="44" fontId="89" fillId="39" borderId="19" xfId="0" applyNumberFormat="1" applyFont="1" applyFill="1" applyBorder="1" applyAlignment="1" applyProtection="1">
      <alignment horizontal="center"/>
      <protection/>
    </xf>
    <xf numFmtId="44" fontId="89" fillId="0" borderId="0" xfId="0" applyNumberFormat="1" applyFont="1" applyFill="1" applyBorder="1" applyAlignment="1" applyProtection="1">
      <alignment horizontal="center"/>
      <protection/>
    </xf>
    <xf numFmtId="44" fontId="90" fillId="39" borderId="11" xfId="0" applyNumberFormat="1" applyFont="1" applyFill="1" applyBorder="1" applyAlignment="1" applyProtection="1">
      <alignment horizontal="center"/>
      <protection/>
    </xf>
    <xf numFmtId="44" fontId="91" fillId="0" borderId="11" xfId="0" applyNumberFormat="1" applyFont="1" applyFill="1" applyBorder="1" applyAlignment="1" applyProtection="1">
      <alignment horizontal="center"/>
      <protection/>
    </xf>
    <xf numFmtId="44" fontId="91" fillId="0" borderId="11" xfId="0" applyNumberFormat="1" applyFont="1" applyFill="1" applyBorder="1" applyAlignment="1">
      <alignment horizontal="right" vertical="center"/>
    </xf>
    <xf numFmtId="44" fontId="92" fillId="40" borderId="11" xfId="0" applyNumberFormat="1" applyFont="1" applyFill="1" applyBorder="1" applyAlignment="1" applyProtection="1">
      <alignment horizontal="center"/>
      <protection/>
    </xf>
    <xf numFmtId="0" fontId="40" fillId="42" borderId="11" xfId="57" applyFont="1" applyFill="1" applyBorder="1" applyAlignment="1">
      <alignment horizontal="center" wrapText="1"/>
      <protection/>
    </xf>
    <xf numFmtId="0" fontId="0" fillId="0" borderId="0" xfId="57">
      <alignment/>
      <protection/>
    </xf>
    <xf numFmtId="0" fontId="0" fillId="0" borderId="0" xfId="57" applyAlignment="1">
      <alignment wrapText="1"/>
      <protection/>
    </xf>
    <xf numFmtId="0" fontId="34" fillId="0" borderId="0" xfId="57" applyFont="1" applyAlignment="1">
      <alignment horizontal="center" wrapText="1"/>
      <protection/>
    </xf>
    <xf numFmtId="0" fontId="7" fillId="36" borderId="11" xfId="57" applyFont="1" applyFill="1" applyBorder="1" applyAlignment="1">
      <alignment horizontal="center" wrapText="1"/>
      <protection/>
    </xf>
    <xf numFmtId="0" fontId="14" fillId="0" borderId="0" xfId="57" applyFont="1" applyAlignment="1">
      <alignment horizontal="center" wrapText="1"/>
      <protection/>
    </xf>
    <xf numFmtId="0" fontId="13" fillId="0" borderId="0" xfId="57" applyFont="1" applyAlignment="1">
      <alignment horizontal="center" wrapText="1"/>
      <protection/>
    </xf>
    <xf numFmtId="0" fontId="4" fillId="0" borderId="19" xfId="0" applyFont="1" applyBorder="1" applyAlignment="1">
      <alignment horizontal="right"/>
    </xf>
    <xf numFmtId="44" fontId="80" fillId="0" borderId="19" xfId="0" applyNumberFormat="1" applyFont="1" applyBorder="1" applyAlignment="1" applyProtection="1">
      <alignment horizontal="center"/>
      <protection/>
    </xf>
    <xf numFmtId="0" fontId="16" fillId="40" borderId="19" xfId="0" applyFont="1" applyFill="1" applyBorder="1" applyAlignment="1">
      <alignment horizontal="center"/>
    </xf>
    <xf numFmtId="0" fontId="16" fillId="39" borderId="0" xfId="0" applyFont="1" applyFill="1" applyAlignment="1">
      <alignment horizontal="center"/>
    </xf>
    <xf numFmtId="0" fontId="3" fillId="39" borderId="0" xfId="0" applyFont="1" applyFill="1" applyAlignment="1">
      <alignment/>
    </xf>
    <xf numFmtId="0" fontId="7" fillId="43" borderId="11" xfId="57" applyFont="1" applyFill="1" applyBorder="1" applyAlignment="1">
      <alignment horizontal="center" wrapText="1"/>
      <protection/>
    </xf>
    <xf numFmtId="0" fontId="7" fillId="44" borderId="11" xfId="57" applyFont="1" applyFill="1" applyBorder="1" applyAlignment="1">
      <alignment horizontal="center" wrapText="1"/>
      <protection/>
    </xf>
    <xf numFmtId="0" fontId="7" fillId="45" borderId="11" xfId="57" applyFont="1" applyFill="1" applyBorder="1" applyAlignment="1">
      <alignment horizontal="center" wrapText="1"/>
      <protection/>
    </xf>
    <xf numFmtId="0" fontId="7" fillId="46" borderId="11" xfId="57" applyFont="1" applyFill="1" applyBorder="1" applyAlignment="1">
      <alignment horizontal="center" wrapText="1"/>
      <protection/>
    </xf>
    <xf numFmtId="0" fontId="7" fillId="11" borderId="11" xfId="57" applyFont="1" applyFill="1" applyBorder="1" applyAlignment="1">
      <alignment horizontal="center" wrapText="1"/>
      <protection/>
    </xf>
    <xf numFmtId="165" fontId="82" fillId="0" borderId="19" xfId="0" applyNumberFormat="1" applyFont="1" applyBorder="1" applyAlignment="1">
      <alignment horizontal="left"/>
    </xf>
    <xf numFmtId="165" fontId="82" fillId="0" borderId="19" xfId="0" applyNumberFormat="1" applyFont="1" applyFill="1" applyBorder="1" applyAlignment="1">
      <alignment horizontal="left"/>
    </xf>
    <xf numFmtId="14" fontId="82" fillId="0" borderId="19" xfId="0" applyNumberFormat="1" applyFont="1" applyFill="1" applyBorder="1" applyAlignment="1">
      <alignment horizontal="left"/>
    </xf>
    <xf numFmtId="44" fontId="4" fillId="41" borderId="19" xfId="0" applyNumberFormat="1" applyFont="1" applyFill="1" applyBorder="1" applyAlignment="1" applyProtection="1">
      <alignment horizontal="center" vertical="center"/>
      <protection/>
    </xf>
    <xf numFmtId="0" fontId="10" fillId="0" borderId="19" xfId="0" applyFont="1" applyBorder="1" applyAlignment="1" applyProtection="1">
      <alignment horizontal="center" vertical="center" wrapText="1"/>
      <protection locked="0"/>
    </xf>
    <xf numFmtId="44" fontId="4" fillId="35" borderId="19" xfId="0" applyNumberFormat="1" applyFont="1" applyFill="1" applyBorder="1" applyAlignment="1" applyProtection="1">
      <alignment horizontal="center" vertical="center"/>
      <protection/>
    </xf>
    <xf numFmtId="44" fontId="4" fillId="0" borderId="19" xfId="0" applyNumberFormat="1" applyFont="1" applyFill="1" applyBorder="1" applyAlignment="1" applyProtection="1">
      <alignment horizontal="center"/>
      <protection/>
    </xf>
    <xf numFmtId="0" fontId="0" fillId="0" borderId="19" xfId="0" applyBorder="1" applyAlignment="1">
      <alignment horizontal="center"/>
    </xf>
    <xf numFmtId="0" fontId="10" fillId="0" borderId="19" xfId="0" applyFont="1" applyBorder="1" applyAlignment="1" applyProtection="1">
      <alignment horizontal="center" vertical="center"/>
      <protection locked="0"/>
    </xf>
    <xf numFmtId="0" fontId="0" fillId="0" borderId="19" xfId="0" applyBorder="1" applyAlignment="1">
      <alignment horizontal="center" vertical="center"/>
    </xf>
    <xf numFmtId="0" fontId="13" fillId="34" borderId="21" xfId="0" applyFont="1" applyFill="1" applyBorder="1" applyAlignment="1">
      <alignment horizontal="center"/>
    </xf>
    <xf numFmtId="0" fontId="0" fillId="0" borderId="22" xfId="0" applyBorder="1" applyAlignment="1">
      <alignment/>
    </xf>
    <xf numFmtId="0" fontId="0" fillId="0" borderId="23" xfId="0" applyBorder="1" applyAlignment="1">
      <alignment/>
    </xf>
    <xf numFmtId="0" fontId="17" fillId="0" borderId="0" xfId="0" applyNumberFormat="1" applyFont="1" applyBorder="1" applyAlignment="1">
      <alignment horizontal="center"/>
    </xf>
    <xf numFmtId="0" fontId="18" fillId="0" borderId="0" xfId="0" applyFont="1" applyBorder="1" applyAlignment="1">
      <alignment horizont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0" fillId="0" borderId="25" xfId="0" applyBorder="1" applyAlignment="1">
      <alignment/>
    </xf>
    <xf numFmtId="0" fontId="0" fillId="0" borderId="26" xfId="0" applyBorder="1" applyAlignment="1">
      <alignment/>
    </xf>
    <xf numFmtId="44" fontId="2" fillId="0" borderId="12" xfId="0" applyNumberFormat="1" applyFont="1" applyFill="1" applyBorder="1" applyAlignment="1">
      <alignment/>
    </xf>
    <xf numFmtId="0" fontId="0" fillId="0" borderId="13" xfId="0" applyFill="1" applyBorder="1" applyAlignment="1">
      <alignment/>
    </xf>
    <xf numFmtId="44" fontId="2" fillId="0" borderId="24" xfId="0" applyNumberFormat="1" applyFont="1" applyFill="1" applyBorder="1" applyAlignment="1">
      <alignment horizontal="center"/>
    </xf>
    <xf numFmtId="0" fontId="0" fillId="0" borderId="26" xfId="0" applyBorder="1" applyAlignment="1">
      <alignment horizontal="center"/>
    </xf>
    <xf numFmtId="14" fontId="2" fillId="0" borderId="24" xfId="0" applyNumberFormat="1" applyFont="1" applyBorder="1" applyAlignment="1">
      <alignment horizontal="left"/>
    </xf>
    <xf numFmtId="0" fontId="2" fillId="0" borderId="25" xfId="0" applyFont="1" applyBorder="1" applyAlignment="1">
      <alignment horizontal="left"/>
    </xf>
    <xf numFmtId="0" fontId="2" fillId="0" borderId="26" xfId="0" applyFont="1" applyBorder="1" applyAlignment="1">
      <alignment horizontal="left"/>
    </xf>
    <xf numFmtId="44" fontId="2" fillId="0" borderId="11" xfId="0" applyNumberFormat="1" applyFont="1" applyFill="1" applyBorder="1" applyAlignment="1">
      <alignment/>
    </xf>
    <xf numFmtId="0" fontId="0" fillId="0" borderId="11" xfId="0" applyFill="1" applyBorder="1" applyAlignment="1">
      <alignment/>
    </xf>
    <xf numFmtId="0" fontId="5" fillId="0" borderId="11" xfId="0" applyFont="1" applyBorder="1" applyAlignment="1">
      <alignment horizontal="center" wrapText="1"/>
    </xf>
    <xf numFmtId="14" fontId="2" fillId="0" borderId="24" xfId="0" applyNumberFormat="1" applyFont="1" applyBorder="1" applyAlignment="1">
      <alignment/>
    </xf>
    <xf numFmtId="0" fontId="2" fillId="0" borderId="25" xfId="0" applyFont="1" applyBorder="1" applyAlignment="1">
      <alignment/>
    </xf>
    <xf numFmtId="0" fontId="2" fillId="0" borderId="26" xfId="0" applyFont="1" applyBorder="1" applyAlignment="1">
      <alignment/>
    </xf>
    <xf numFmtId="0" fontId="2" fillId="0" borderId="12" xfId="0" applyNumberFormat="1" applyFont="1" applyBorder="1" applyAlignment="1">
      <alignment/>
    </xf>
    <xf numFmtId="0" fontId="0" fillId="0" borderId="13" xfId="0" applyNumberFormat="1" applyBorder="1" applyAlignment="1">
      <alignment/>
    </xf>
    <xf numFmtId="0" fontId="6" fillId="0" borderId="16" xfId="0" applyFont="1" applyBorder="1" applyAlignment="1">
      <alignment horizontal="center" vertical="center" wrapText="1"/>
    </xf>
    <xf numFmtId="0" fontId="0" fillId="0" borderId="17" xfId="0" applyBorder="1" applyAlignment="1">
      <alignment/>
    </xf>
    <xf numFmtId="0" fontId="0" fillId="0" borderId="15" xfId="0" applyBorder="1" applyAlignment="1">
      <alignment/>
    </xf>
    <xf numFmtId="0" fontId="0" fillId="0" borderId="0" xfId="0" applyAlignment="1">
      <alignment/>
    </xf>
    <xf numFmtId="0" fontId="0" fillId="0" borderId="12" xfId="0" applyBorder="1" applyAlignment="1">
      <alignment/>
    </xf>
    <xf numFmtId="0" fontId="0" fillId="0" borderId="10" xfId="0" applyBorder="1" applyAlignment="1">
      <alignment/>
    </xf>
    <xf numFmtId="0" fontId="6" fillId="0" borderId="24" xfId="0" applyFont="1" applyBorder="1" applyAlignment="1">
      <alignment horizontal="center"/>
    </xf>
    <xf numFmtId="0" fontId="0" fillId="0" borderId="25" xfId="0" applyBorder="1" applyAlignment="1">
      <alignment horizontal="center"/>
    </xf>
    <xf numFmtId="0" fontId="3" fillId="0" borderId="17" xfId="0" applyFont="1" applyBorder="1" applyAlignment="1">
      <alignment/>
    </xf>
    <xf numFmtId="0" fontId="0" fillId="0" borderId="18" xfId="0" applyBorder="1" applyAlignment="1">
      <alignment/>
    </xf>
    <xf numFmtId="0" fontId="0" fillId="0" borderId="13" xfId="0" applyBorder="1" applyAlignment="1">
      <alignment/>
    </xf>
    <xf numFmtId="44" fontId="2" fillId="0" borderId="12" xfId="0" applyNumberFormat="1" applyFont="1" applyBorder="1" applyAlignment="1">
      <alignment/>
    </xf>
    <xf numFmtId="44" fontId="5" fillId="36" borderId="12" xfId="0" applyNumberFormat="1" applyFont="1" applyFill="1" applyBorder="1" applyAlignment="1">
      <alignment/>
    </xf>
    <xf numFmtId="0" fontId="7" fillId="36" borderId="13" xfId="0" applyFont="1" applyFill="1" applyBorder="1" applyAlignment="1">
      <alignment/>
    </xf>
    <xf numFmtId="0" fontId="3" fillId="0" borderId="10" xfId="0" applyFont="1" applyBorder="1" applyAlignment="1">
      <alignment horizontal="center"/>
    </xf>
    <xf numFmtId="0" fontId="0" fillId="0" borderId="10" xfId="0" applyBorder="1" applyAlignment="1">
      <alignment horizontal="center"/>
    </xf>
    <xf numFmtId="0" fontId="0" fillId="0" borderId="13" xfId="0" applyBorder="1" applyAlignment="1">
      <alignment horizontal="center"/>
    </xf>
    <xf numFmtId="44" fontId="2" fillId="0" borderId="24" xfId="0" applyNumberFormat="1" applyFont="1" applyBorder="1" applyAlignment="1">
      <alignment/>
    </xf>
    <xf numFmtId="0" fontId="0" fillId="0" borderId="26" xfId="0" applyBorder="1" applyAlignment="1">
      <alignment/>
    </xf>
    <xf numFmtId="44" fontId="2" fillId="0" borderId="24" xfId="0" applyNumberFormat="1" applyFont="1" applyFill="1" applyBorder="1" applyAlignment="1">
      <alignment/>
    </xf>
    <xf numFmtId="44" fontId="2" fillId="0" borderId="26" xfId="0" applyNumberFormat="1" applyFont="1" applyBorder="1" applyAlignment="1">
      <alignment/>
    </xf>
    <xf numFmtId="0" fontId="3" fillId="0" borderId="24" xfId="0" applyNumberFormat="1" applyFont="1" applyFill="1" applyBorder="1" applyAlignment="1">
      <alignment horizontal="center" wrapText="1"/>
    </xf>
    <xf numFmtId="0" fontId="0" fillId="0" borderId="26" xfId="0" applyNumberFormat="1" applyFill="1" applyBorder="1" applyAlignment="1">
      <alignment horizontal="center"/>
    </xf>
    <xf numFmtId="0" fontId="3" fillId="0" borderId="24" xfId="0" applyFont="1" applyBorder="1" applyAlignment="1">
      <alignment horizontal="center" wrapText="1"/>
    </xf>
    <xf numFmtId="0" fontId="6" fillId="0" borderId="11" xfId="0" applyFont="1" applyBorder="1" applyAlignment="1">
      <alignment horizontal="right"/>
    </xf>
    <xf numFmtId="0" fontId="4" fillId="0" borderId="11" xfId="0" applyFont="1" applyFill="1" applyBorder="1" applyAlignment="1">
      <alignment/>
    </xf>
    <xf numFmtId="0" fontId="4" fillId="0" borderId="11" xfId="0" applyFont="1" applyBorder="1" applyAlignment="1">
      <alignment/>
    </xf>
    <xf numFmtId="0" fontId="0" fillId="0" borderId="11" xfId="0" applyBorder="1" applyAlignment="1">
      <alignment/>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44" fontId="3" fillId="0" borderId="11" xfId="0" applyNumberFormat="1" applyFont="1" applyFill="1" applyBorder="1" applyAlignment="1">
      <alignment/>
    </xf>
    <xf numFmtId="0" fontId="15" fillId="0" borderId="17"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0" fontId="3" fillId="0" borderId="24" xfId="0" applyNumberFormat="1" applyFont="1" applyBorder="1" applyAlignment="1">
      <alignment horizontal="center"/>
    </xf>
    <xf numFmtId="0" fontId="3" fillId="0" borderId="24" xfId="0" applyNumberFormat="1" applyFont="1" applyFill="1" applyBorder="1" applyAlignment="1">
      <alignment horizontal="center"/>
    </xf>
    <xf numFmtId="0" fontId="0" fillId="0" borderId="26" xfId="0" applyFill="1" applyBorder="1" applyAlignment="1">
      <alignment horizontal="center"/>
    </xf>
    <xf numFmtId="14" fontId="3" fillId="0" borderId="10" xfId="0" applyNumberFormat="1" applyFont="1" applyBorder="1" applyAlignment="1">
      <alignment horizontal="center"/>
    </xf>
    <xf numFmtId="0" fontId="3" fillId="0" borderId="11" xfId="0" applyFont="1" applyBorder="1" applyAlignment="1">
      <alignment horizontal="center" wrapText="1"/>
    </xf>
    <xf numFmtId="0" fontId="0" fillId="0" borderId="11" xfId="0" applyBorder="1" applyAlignment="1">
      <alignment wrapText="1"/>
    </xf>
    <xf numFmtId="16" fontId="2" fillId="0" borderId="12" xfId="0" applyNumberFormat="1" applyFont="1" applyBorder="1" applyAlignment="1">
      <alignment/>
    </xf>
    <xf numFmtId="0" fontId="3" fillId="0" borderId="11" xfId="0" applyFont="1" applyBorder="1" applyAlignment="1">
      <alignment horizontal="center" vertical="center"/>
    </xf>
    <xf numFmtId="0" fontId="6" fillId="0" borderId="10" xfId="0" applyFont="1" applyBorder="1" applyAlignment="1">
      <alignment horizontal="right"/>
    </xf>
    <xf numFmtId="0" fontId="7" fillId="0" borderId="10" xfId="0" applyFont="1" applyBorder="1" applyAlignment="1">
      <alignment horizontal="right"/>
    </xf>
    <xf numFmtId="16" fontId="2" fillId="0" borderId="24" xfId="0" applyNumberFormat="1" applyFont="1" applyBorder="1" applyAlignment="1">
      <alignment/>
    </xf>
    <xf numFmtId="16" fontId="2" fillId="0" borderId="26" xfId="0" applyNumberFormat="1" applyFont="1" applyBorder="1" applyAlignment="1">
      <alignment/>
    </xf>
    <xf numFmtId="0" fontId="6" fillId="0" borderId="10" xfId="0" applyNumberFormat="1" applyFont="1" applyBorder="1" applyAlignment="1">
      <alignment horizontal="right"/>
    </xf>
    <xf numFmtId="44" fontId="6" fillId="0" borderId="11" xfId="0" applyNumberFormat="1" applyFont="1" applyFill="1" applyBorder="1" applyAlignment="1">
      <alignment/>
    </xf>
    <xf numFmtId="44" fontId="3" fillId="0" borderId="11" xfId="0" applyNumberFormat="1" applyFont="1" applyBorder="1" applyAlignment="1">
      <alignment/>
    </xf>
    <xf numFmtId="44" fontId="24" fillId="0" borderId="24" xfId="0" applyNumberFormat="1" applyFont="1" applyBorder="1" applyAlignment="1">
      <alignment/>
    </xf>
    <xf numFmtId="0" fontId="25" fillId="0" borderId="26" xfId="0" applyFont="1" applyBorder="1" applyAlignment="1">
      <alignment/>
    </xf>
    <xf numFmtId="0" fontId="3" fillId="0" borderId="24" xfId="0" applyNumberFormat="1" applyFont="1" applyBorder="1" applyAlignment="1">
      <alignment horizontal="center" wrapText="1"/>
    </xf>
    <xf numFmtId="0" fontId="3" fillId="0" borderId="26" xfId="0" applyNumberFormat="1" applyFont="1" applyBorder="1" applyAlignment="1">
      <alignment horizontal="center"/>
    </xf>
    <xf numFmtId="44" fontId="6" fillId="36" borderId="11" xfId="0" applyNumberFormat="1" applyFont="1" applyFill="1" applyBorder="1" applyAlignment="1">
      <alignment/>
    </xf>
    <xf numFmtId="44" fontId="6" fillId="34" borderId="11" xfId="0" applyNumberFormat="1" applyFont="1" applyFill="1" applyBorder="1" applyAlignment="1">
      <alignment/>
    </xf>
    <xf numFmtId="0" fontId="2" fillId="0" borderId="24" xfId="0" applyNumberFormat="1" applyFont="1" applyBorder="1" applyAlignment="1">
      <alignment/>
    </xf>
    <xf numFmtId="0" fontId="2" fillId="0" borderId="26" xfId="0" applyNumberFormat="1" applyFont="1" applyBorder="1" applyAlignment="1">
      <alignment/>
    </xf>
    <xf numFmtId="0" fontId="2" fillId="0" borderId="0" xfId="0" applyFont="1" applyAlignment="1">
      <alignment horizontal="center"/>
    </xf>
    <xf numFmtId="0" fontId="0" fillId="0" borderId="10" xfId="0" applyFont="1" applyBorder="1" applyAlignment="1">
      <alignment horizontal="center"/>
    </xf>
    <xf numFmtId="14" fontId="2" fillId="0" borderId="24" xfId="0" applyNumberFormat="1" applyFont="1" applyFill="1" applyBorder="1" applyAlignment="1">
      <alignment horizontal="left"/>
    </xf>
    <xf numFmtId="0" fontId="2" fillId="0" borderId="25" xfId="0" applyFont="1" applyFill="1" applyBorder="1" applyAlignment="1">
      <alignment horizontal="left"/>
    </xf>
    <xf numFmtId="0" fontId="2" fillId="0" borderId="26" xfId="0" applyFont="1" applyFill="1" applyBorder="1" applyAlignment="1">
      <alignment horizontal="left"/>
    </xf>
    <xf numFmtId="14" fontId="2" fillId="0" borderId="24" xfId="0" applyNumberFormat="1" applyFont="1" applyFill="1" applyBorder="1" applyAlignment="1">
      <alignment/>
    </xf>
    <xf numFmtId="0" fontId="2" fillId="0" borderId="25" xfId="0" applyFont="1" applyFill="1" applyBorder="1" applyAlignment="1">
      <alignment/>
    </xf>
    <xf numFmtId="0" fontId="2" fillId="0" borderId="26" xfId="0" applyFont="1" applyFill="1" applyBorder="1" applyAlignment="1">
      <alignment/>
    </xf>
    <xf numFmtId="44" fontId="2" fillId="0" borderId="26" xfId="0" applyNumberFormat="1" applyFont="1" applyFill="1" applyBorder="1" applyAlignment="1">
      <alignment/>
    </xf>
    <xf numFmtId="44" fontId="2" fillId="0" borderId="10" xfId="0" applyNumberFormat="1" applyFont="1" applyFill="1" applyBorder="1" applyAlignment="1">
      <alignment/>
    </xf>
    <xf numFmtId="14" fontId="6" fillId="0" borderId="24" xfId="0" applyNumberFormat="1" applyFont="1" applyBorder="1" applyAlignment="1">
      <alignment horizontal="center"/>
    </xf>
    <xf numFmtId="0" fontId="3" fillId="0" borderId="25" xfId="0" applyFont="1" applyBorder="1" applyAlignment="1">
      <alignment horizontal="center"/>
    </xf>
    <xf numFmtId="0" fontId="3" fillId="0" borderId="26" xfId="0" applyFont="1" applyBorder="1" applyAlignment="1">
      <alignment horizontal="center"/>
    </xf>
    <xf numFmtId="16" fontId="3" fillId="0" borderId="24" xfId="0" applyNumberFormat="1" applyFont="1" applyFill="1" applyBorder="1" applyAlignment="1">
      <alignment horizontal="center" wrapText="1"/>
    </xf>
    <xf numFmtId="0" fontId="0" fillId="0" borderId="25" xfId="0" applyNumberFormat="1" applyFill="1" applyBorder="1" applyAlignment="1">
      <alignment horizont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0" fillId="0" borderId="17" xfId="0" applyBorder="1" applyAlignment="1">
      <alignment/>
    </xf>
    <xf numFmtId="0" fontId="0" fillId="0" borderId="26" xfId="0" applyFill="1" applyBorder="1" applyAlignment="1">
      <alignment/>
    </xf>
    <xf numFmtId="16" fontId="2" fillId="0" borderId="12" xfId="0" applyNumberFormat="1" applyFont="1" applyFill="1" applyBorder="1" applyAlignment="1">
      <alignment/>
    </xf>
    <xf numFmtId="0" fontId="0" fillId="0" borderId="13" xfId="0" applyNumberFormat="1" applyFill="1" applyBorder="1" applyAlignment="1">
      <alignment/>
    </xf>
    <xf numFmtId="0" fontId="2" fillId="0" borderId="12" xfId="0" applyNumberFormat="1" applyFont="1" applyFill="1" applyBorder="1" applyAlignment="1">
      <alignment/>
    </xf>
    <xf numFmtId="16" fontId="2" fillId="0" borderId="24" xfId="0" applyNumberFormat="1" applyFont="1" applyFill="1" applyBorder="1" applyAlignment="1">
      <alignment/>
    </xf>
    <xf numFmtId="0" fontId="2" fillId="0" borderId="26" xfId="0" applyNumberFormat="1" applyFont="1" applyFill="1" applyBorder="1" applyAlignment="1">
      <alignment/>
    </xf>
    <xf numFmtId="16" fontId="2" fillId="0" borderId="26" xfId="0" applyNumberFormat="1" applyFont="1" applyFill="1" applyBorder="1" applyAlignment="1">
      <alignment/>
    </xf>
    <xf numFmtId="7" fontId="9" fillId="0" borderId="17" xfId="0" applyNumberFormat="1" applyFont="1" applyFill="1" applyBorder="1" applyAlignment="1">
      <alignment horizontal="center" vertical="top"/>
    </xf>
    <xf numFmtId="0" fontId="9" fillId="0" borderId="17" xfId="0" applyFont="1" applyBorder="1" applyAlignment="1">
      <alignment horizontal="center" vertical="top"/>
    </xf>
    <xf numFmtId="0" fontId="3" fillId="0" borderId="0" xfId="0" applyFont="1" applyBorder="1" applyAlignment="1">
      <alignment/>
    </xf>
    <xf numFmtId="0" fontId="4" fillId="0" borderId="0" xfId="0" applyFont="1" applyBorder="1" applyAlignment="1">
      <alignment horizontal="left"/>
    </xf>
    <xf numFmtId="0" fontId="13" fillId="0" borderId="0" xfId="0" applyFont="1" applyBorder="1" applyAlignment="1">
      <alignment horizontal="left" vertical="center"/>
    </xf>
    <xf numFmtId="0" fontId="0" fillId="0" borderId="0" xfId="0" applyAlignment="1">
      <alignment horizontal="left" vertical="center"/>
    </xf>
    <xf numFmtId="0" fontId="3" fillId="0" borderId="0" xfId="0" applyFont="1" applyBorder="1" applyAlignment="1">
      <alignment horizontal="center"/>
    </xf>
    <xf numFmtId="0" fontId="0" fillId="0" borderId="0" xfId="0" applyAlignment="1">
      <alignment horizontal="center"/>
    </xf>
    <xf numFmtId="0" fontId="3" fillId="0" borderId="10" xfId="0" applyFont="1" applyBorder="1" applyAlignment="1">
      <alignment horizontal="center"/>
    </xf>
    <xf numFmtId="0" fontId="0" fillId="0" borderId="10" xfId="0" applyFont="1" applyBorder="1" applyAlignment="1">
      <alignment horizontal="center"/>
    </xf>
    <xf numFmtId="7" fontId="6" fillId="0" borderId="10" xfId="0" applyNumberFormat="1" applyFont="1" applyFill="1" applyBorder="1" applyAlignment="1">
      <alignment/>
    </xf>
    <xf numFmtId="0" fontId="2" fillId="0" borderId="17" xfId="0" applyFont="1" applyBorder="1" applyAlignment="1">
      <alignment horizontal="center"/>
    </xf>
    <xf numFmtId="44" fontId="4" fillId="0" borderId="0" xfId="0" applyNumberFormat="1" applyFont="1" applyBorder="1" applyAlignment="1">
      <alignment horizontal="center" vertical="center"/>
    </xf>
    <xf numFmtId="164" fontId="3" fillId="0" borderId="10" xfId="0" applyNumberFormat="1" applyFont="1" applyBorder="1" applyAlignment="1">
      <alignment horizontal="center"/>
    </xf>
    <xf numFmtId="0" fontId="4" fillId="0" borderId="12" xfId="0" applyNumberFormat="1" applyFont="1" applyBorder="1" applyAlignment="1">
      <alignment vertical="center"/>
    </xf>
    <xf numFmtId="0" fontId="4" fillId="0" borderId="10" xfId="0" applyNumberFormat="1" applyFont="1" applyBorder="1" applyAlignment="1">
      <alignment vertical="center"/>
    </xf>
    <xf numFmtId="0" fontId="4" fillId="0" borderId="13" xfId="0" applyNumberFormat="1" applyFont="1" applyBorder="1" applyAlignment="1">
      <alignment vertical="center"/>
    </xf>
    <xf numFmtId="0" fontId="4" fillId="0" borderId="16" xfId="0" applyNumberFormat="1" applyFont="1" applyBorder="1" applyAlignment="1">
      <alignment horizontal="center" vertical="center"/>
    </xf>
    <xf numFmtId="0" fontId="4" fillId="0" borderId="17" xfId="0" applyNumberFormat="1" applyFont="1" applyBorder="1" applyAlignment="1">
      <alignment horizontal="center" vertical="center"/>
    </xf>
    <xf numFmtId="0" fontId="4" fillId="0" borderId="18" xfId="0" applyNumberFormat="1" applyFont="1" applyBorder="1" applyAlignment="1">
      <alignment horizontal="center" vertical="center"/>
    </xf>
    <xf numFmtId="7" fontId="6" fillId="0" borderId="0" xfId="0" applyNumberFormat="1" applyFont="1" applyFill="1" applyBorder="1" applyAlignment="1">
      <alignment horizontal="right"/>
    </xf>
    <xf numFmtId="0" fontId="0" fillId="0" borderId="0" xfId="0" applyBorder="1" applyAlignment="1">
      <alignment horizontal="right"/>
    </xf>
    <xf numFmtId="44" fontId="4" fillId="0" borderId="16" xfId="0" applyNumberFormat="1" applyFont="1" applyBorder="1" applyAlignment="1">
      <alignment horizontal="left" vertical="center"/>
    </xf>
    <xf numFmtId="44" fontId="4" fillId="0" borderId="17" xfId="0" applyNumberFormat="1" applyFont="1" applyBorder="1" applyAlignment="1">
      <alignment horizontal="left" vertical="center"/>
    </xf>
    <xf numFmtId="44" fontId="4" fillId="0" borderId="18" xfId="0" applyNumberFormat="1" applyFont="1" applyBorder="1" applyAlignment="1">
      <alignment horizontal="left" vertical="center"/>
    </xf>
    <xf numFmtId="44" fontId="6" fillId="0" borderId="11" xfId="0" applyNumberFormat="1" applyFont="1" applyFill="1" applyBorder="1" applyAlignment="1">
      <alignment horizontal="right"/>
    </xf>
    <xf numFmtId="7" fontId="9" fillId="0" borderId="15" xfId="0" applyNumberFormat="1" applyFont="1" applyFill="1" applyBorder="1" applyAlignment="1">
      <alignment horizontal="right"/>
    </xf>
    <xf numFmtId="44" fontId="0" fillId="0" borderId="11" xfId="0" applyNumberFormat="1" applyBorder="1" applyAlignment="1">
      <alignment/>
    </xf>
    <xf numFmtId="0" fontId="9" fillId="0" borderId="15" xfId="0" applyFont="1" applyBorder="1" applyAlignment="1">
      <alignment horizontal="right" vertical="center"/>
    </xf>
    <xf numFmtId="0" fontId="0" fillId="0" borderId="0" xfId="0" applyBorder="1" applyAlignment="1">
      <alignment horizontal="right" vertical="center"/>
    </xf>
    <xf numFmtId="7" fontId="3" fillId="0" borderId="0" xfId="0" applyNumberFormat="1" applyFont="1" applyFill="1" applyBorder="1" applyAlignment="1">
      <alignment/>
    </xf>
    <xf numFmtId="0" fontId="3" fillId="0" borderId="0" xfId="0" applyFont="1" applyBorder="1" applyAlignment="1">
      <alignment horizontal="left"/>
    </xf>
    <xf numFmtId="5" fontId="6" fillId="0" borderId="10" xfId="0" applyNumberFormat="1" applyFont="1" applyBorder="1" applyAlignment="1">
      <alignment horizontal="center"/>
    </xf>
    <xf numFmtId="164" fontId="3" fillId="0" borderId="10" xfId="0" applyNumberFormat="1" applyFont="1" applyFill="1" applyBorder="1" applyAlignment="1">
      <alignment horizontal="center"/>
    </xf>
    <xf numFmtId="7" fontId="3" fillId="0" borderId="10" xfId="0" applyNumberFormat="1" applyFont="1" applyFill="1" applyBorder="1" applyAlignment="1">
      <alignment horizontal="center"/>
    </xf>
    <xf numFmtId="0" fontId="4" fillId="0" borderId="17" xfId="0" applyFont="1" applyBorder="1" applyAlignment="1">
      <alignment horizontal="center" vertical="center"/>
    </xf>
    <xf numFmtId="0" fontId="0" fillId="0" borderId="17" xfId="0" applyBorder="1" applyAlignment="1">
      <alignment horizontal="center" vertical="center"/>
    </xf>
    <xf numFmtId="0" fontId="3" fillId="0" borderId="10" xfId="0" applyFont="1" applyBorder="1" applyAlignment="1">
      <alignment/>
    </xf>
    <xf numFmtId="44" fontId="0" fillId="34" borderId="11" xfId="0" applyNumberFormat="1" applyFill="1" applyBorder="1" applyAlignment="1">
      <alignment/>
    </xf>
    <xf numFmtId="0" fontId="6" fillId="0" borderId="11" xfId="0" applyFont="1" applyBorder="1" applyAlignment="1">
      <alignment horizontal="center"/>
    </xf>
    <xf numFmtId="7" fontId="9" fillId="0" borderId="0" xfId="0" applyNumberFormat="1" applyFont="1" applyFill="1" applyBorder="1" applyAlignment="1">
      <alignment horizontal="right"/>
    </xf>
    <xf numFmtId="0" fontId="9" fillId="0" borderId="11" xfId="0" applyFont="1" applyBorder="1" applyAlignment="1">
      <alignment/>
    </xf>
    <xf numFmtId="44" fontId="7" fillId="34" borderId="15" xfId="0" applyNumberFormat="1" applyFont="1" applyFill="1" applyBorder="1" applyAlignment="1">
      <alignment horizontal="right" vertical="center"/>
    </xf>
    <xf numFmtId="44" fontId="7" fillId="34" borderId="0" xfId="0" applyNumberFormat="1" applyFont="1" applyFill="1" applyBorder="1" applyAlignment="1">
      <alignment horizontal="right" vertical="center"/>
    </xf>
    <xf numFmtId="44" fontId="7" fillId="34" borderId="14" xfId="0" applyNumberFormat="1" applyFont="1" applyFill="1" applyBorder="1" applyAlignment="1">
      <alignment horizontal="right" vertical="center"/>
    </xf>
    <xf numFmtId="44" fontId="7" fillId="34" borderId="12" xfId="0" applyNumberFormat="1" applyFont="1" applyFill="1" applyBorder="1" applyAlignment="1">
      <alignment horizontal="right" vertical="center"/>
    </xf>
    <xf numFmtId="44" fontId="7" fillId="34" borderId="10" xfId="0" applyNumberFormat="1" applyFont="1" applyFill="1" applyBorder="1" applyAlignment="1">
      <alignment horizontal="right" vertical="center"/>
    </xf>
    <xf numFmtId="44" fontId="7" fillId="34" borderId="13" xfId="0" applyNumberFormat="1" applyFont="1" applyFill="1" applyBorder="1" applyAlignment="1">
      <alignment horizontal="right" vertical="center"/>
    </xf>
    <xf numFmtId="0" fontId="4" fillId="0" borderId="16" xfId="0" applyFont="1" applyBorder="1" applyAlignment="1">
      <alignment horizontal="right" vertical="center"/>
    </xf>
    <xf numFmtId="0" fontId="3" fillId="0" borderId="17" xfId="0" applyFont="1" applyBorder="1" applyAlignment="1">
      <alignment horizontal="right" vertical="center"/>
    </xf>
    <xf numFmtId="0" fontId="3" fillId="0" borderId="18" xfId="0" applyFont="1" applyBorder="1" applyAlignment="1">
      <alignment horizontal="right" vertical="center"/>
    </xf>
    <xf numFmtId="0" fontId="3" fillId="0" borderId="15" xfId="0" applyFont="1" applyBorder="1" applyAlignment="1">
      <alignment horizontal="right" vertical="center"/>
    </xf>
    <xf numFmtId="0" fontId="3" fillId="0" borderId="0" xfId="0" applyFont="1" applyBorder="1" applyAlignment="1">
      <alignment horizontal="right" vertical="center"/>
    </xf>
    <xf numFmtId="0" fontId="3" fillId="0" borderId="14" xfId="0" applyFont="1" applyBorder="1" applyAlignment="1">
      <alignment horizontal="right" vertical="center"/>
    </xf>
    <xf numFmtId="0" fontId="3" fillId="0" borderId="12" xfId="0" applyFont="1" applyBorder="1" applyAlignment="1">
      <alignment horizontal="right" vertical="center"/>
    </xf>
    <xf numFmtId="0" fontId="3" fillId="0" borderId="10" xfId="0" applyFont="1" applyBorder="1" applyAlignment="1">
      <alignment horizontal="right" vertical="center"/>
    </xf>
    <xf numFmtId="0" fontId="3" fillId="0" borderId="13" xfId="0" applyFont="1" applyBorder="1" applyAlignment="1">
      <alignment horizontal="right" vertical="center"/>
    </xf>
    <xf numFmtId="44" fontId="4" fillId="0" borderId="16" xfId="0" applyNumberFormat="1" applyFont="1" applyBorder="1" applyAlignment="1">
      <alignment horizontal="center" vertical="center"/>
    </xf>
    <xf numFmtId="44" fontId="4" fillId="0" borderId="17" xfId="0" applyNumberFormat="1" applyFont="1" applyBorder="1" applyAlignment="1">
      <alignment horizontal="center" vertical="center"/>
    </xf>
    <xf numFmtId="44" fontId="4" fillId="0" borderId="18" xfId="0" applyNumberFormat="1" applyFont="1" applyBorder="1" applyAlignment="1">
      <alignment horizontal="center" vertical="center"/>
    </xf>
    <xf numFmtId="0" fontId="0" fillId="0" borderId="0" xfId="0" applyBorder="1" applyAlignment="1">
      <alignment/>
    </xf>
    <xf numFmtId="7" fontId="10" fillId="0" borderId="15" xfId="0" applyNumberFormat="1" applyFont="1" applyFill="1" applyBorder="1" applyAlignment="1">
      <alignment horizontal="right"/>
    </xf>
    <xf numFmtId="0" fontId="4" fillId="0" borderId="0" xfId="0" applyFont="1" applyBorder="1" applyAlignment="1">
      <alignment horizontal="right"/>
    </xf>
    <xf numFmtId="44" fontId="7" fillId="0" borderId="15" xfId="0" applyNumberFormat="1" applyFont="1" applyBorder="1" applyAlignment="1">
      <alignment horizontal="right" vertical="center"/>
    </xf>
    <xf numFmtId="44" fontId="7" fillId="0" borderId="0" xfId="0" applyNumberFormat="1" applyFont="1" applyBorder="1" applyAlignment="1">
      <alignment horizontal="right" vertical="center"/>
    </xf>
    <xf numFmtId="44" fontId="7" fillId="0" borderId="14" xfId="0" applyNumberFormat="1" applyFont="1" applyBorder="1" applyAlignment="1">
      <alignment horizontal="right" vertical="center"/>
    </xf>
    <xf numFmtId="44" fontId="7" fillId="0" borderId="12" xfId="0" applyNumberFormat="1" applyFont="1" applyBorder="1" applyAlignment="1">
      <alignment horizontal="right" vertical="center"/>
    </xf>
    <xf numFmtId="44" fontId="7" fillId="0" borderId="10" xfId="0" applyNumberFormat="1" applyFont="1" applyBorder="1" applyAlignment="1">
      <alignment horizontal="right" vertical="center"/>
    </xf>
    <xf numFmtId="44" fontId="7" fillId="0" borderId="13" xfId="0" applyNumberFormat="1" applyFont="1" applyBorder="1" applyAlignment="1">
      <alignment horizontal="right" vertical="center"/>
    </xf>
    <xf numFmtId="0" fontId="13" fillId="0" borderId="17" xfId="0" applyFont="1" applyBorder="1" applyAlignment="1">
      <alignment horizontal="center" vertical="center"/>
    </xf>
    <xf numFmtId="0" fontId="16" fillId="0" borderId="17" xfId="0" applyFont="1" applyBorder="1" applyAlignment="1">
      <alignment horizontal="center" vertical="center"/>
    </xf>
    <xf numFmtId="0" fontId="16" fillId="0" borderId="18" xfId="0" applyFont="1" applyBorder="1" applyAlignment="1">
      <alignment horizontal="center" vertical="center"/>
    </xf>
    <xf numFmtId="0" fontId="16" fillId="0" borderId="0" xfId="0" applyFont="1" applyBorder="1" applyAlignment="1">
      <alignment horizontal="center" vertical="center"/>
    </xf>
    <xf numFmtId="0" fontId="16" fillId="0" borderId="14" xfId="0" applyFont="1" applyBorder="1" applyAlignment="1">
      <alignment horizontal="center" vertical="center"/>
    </xf>
    <xf numFmtId="7" fontId="13" fillId="0" borderId="17" xfId="0" applyNumberFormat="1" applyFont="1" applyFill="1" applyBorder="1" applyAlignment="1">
      <alignment horizontal="center" vertical="center"/>
    </xf>
    <xf numFmtId="0" fontId="4" fillId="0" borderId="15"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14" xfId="0" applyNumberFormat="1" applyFont="1" applyBorder="1" applyAlignment="1">
      <alignment horizontal="center" vertical="center"/>
    </xf>
    <xf numFmtId="44" fontId="3" fillId="0" borderId="0" xfId="0" applyNumberFormat="1" applyFont="1" applyAlignment="1">
      <alignment/>
    </xf>
    <xf numFmtId="164" fontId="0" fillId="0" borderId="10" xfId="0" applyNumberFormat="1" applyBorder="1" applyAlignment="1">
      <alignment horizontal="center"/>
    </xf>
    <xf numFmtId="14" fontId="2" fillId="0" borderId="15" xfId="0" applyNumberFormat="1" applyFont="1" applyBorder="1" applyAlignment="1">
      <alignment horizontal="center"/>
    </xf>
    <xf numFmtId="14" fontId="2" fillId="0" borderId="0" xfId="0" applyNumberFormat="1" applyFont="1" applyBorder="1" applyAlignment="1">
      <alignment horizontal="center"/>
    </xf>
    <xf numFmtId="0" fontId="0" fillId="0" borderId="14" xfId="0" applyBorder="1" applyAlignment="1">
      <alignment horizontal="center"/>
    </xf>
    <xf numFmtId="0" fontId="17" fillId="0" borderId="0" xfId="0" applyFont="1" applyAlignment="1">
      <alignment horizontal="center" vertical="center"/>
    </xf>
    <xf numFmtId="0" fontId="18" fillId="0" borderId="0" xfId="0" applyFont="1" applyAlignment="1">
      <alignment/>
    </xf>
    <xf numFmtId="0" fontId="3" fillId="0" borderId="0" xfId="0" applyFont="1" applyAlignment="1">
      <alignment/>
    </xf>
    <xf numFmtId="44" fontId="3" fillId="0" borderId="10" xfId="0" applyNumberFormat="1" applyFont="1" applyBorder="1" applyAlignment="1">
      <alignment horizontal="center"/>
    </xf>
    <xf numFmtId="0" fontId="3" fillId="0" borderId="0" xfId="0" applyFont="1" applyAlignment="1">
      <alignment horizontal="right"/>
    </xf>
    <xf numFmtId="0" fontId="0" fillId="0" borderId="0" xfId="0" applyAlignment="1">
      <alignment horizontal="right"/>
    </xf>
    <xf numFmtId="0" fontId="7"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5" xfId="0" applyFont="1" applyBorder="1" applyAlignment="1">
      <alignment horizontal="center" vertical="center"/>
    </xf>
    <xf numFmtId="0" fontId="0" fillId="0" borderId="0" xfId="0" applyFont="1" applyBorder="1" applyAlignment="1">
      <alignment horizontal="center" vertical="center"/>
    </xf>
    <xf numFmtId="0" fontId="0" fillId="0" borderId="14" xfId="0" applyFont="1" applyBorder="1" applyAlignment="1">
      <alignment horizontal="center" vertical="center"/>
    </xf>
    <xf numFmtId="0" fontId="0" fillId="0" borderId="12" xfId="0" applyFont="1" applyBorder="1" applyAlignment="1">
      <alignment horizontal="center" vertical="center"/>
    </xf>
    <xf numFmtId="0" fontId="0" fillId="0" borderId="10" xfId="0" applyFont="1" applyBorder="1" applyAlignment="1">
      <alignment horizontal="center" vertical="center"/>
    </xf>
    <xf numFmtId="0" fontId="0" fillId="0" borderId="13" xfId="0" applyFont="1" applyBorder="1" applyAlignment="1">
      <alignment horizontal="center" vertical="center"/>
    </xf>
    <xf numFmtId="0" fontId="3" fillId="0" borderId="26" xfId="0" applyNumberFormat="1" applyFont="1" applyFill="1" applyBorder="1" applyAlignment="1">
      <alignment horizontal="center"/>
    </xf>
    <xf numFmtId="0" fontId="2" fillId="0" borderId="24" xfId="0" applyNumberFormat="1" applyFont="1" applyFill="1" applyBorder="1" applyAlignment="1">
      <alignment/>
    </xf>
    <xf numFmtId="16" fontId="2" fillId="0" borderId="24" xfId="0" applyNumberFormat="1" applyFont="1" applyBorder="1" applyAlignment="1">
      <alignment horizontal="right"/>
    </xf>
    <xf numFmtId="16" fontId="2" fillId="0" borderId="26" xfId="0" applyNumberFormat="1" applyFont="1" applyBorder="1" applyAlignment="1">
      <alignment horizontal="right"/>
    </xf>
    <xf numFmtId="0" fontId="2" fillId="0" borderId="26" xfId="0" applyNumberFormat="1" applyFont="1" applyBorder="1" applyAlignment="1">
      <alignment horizontal="right"/>
    </xf>
    <xf numFmtId="14" fontId="2" fillId="0" borderId="25" xfId="0" applyNumberFormat="1" applyFont="1" applyFill="1" applyBorder="1" applyAlignment="1">
      <alignment/>
    </xf>
    <xf numFmtId="16" fontId="2" fillId="0" borderId="12" xfId="0" applyNumberFormat="1" applyFont="1" applyBorder="1" applyAlignment="1">
      <alignment horizontal="right"/>
    </xf>
    <xf numFmtId="0" fontId="0" fillId="0" borderId="13" xfId="0" applyNumberFormat="1" applyBorder="1" applyAlignment="1">
      <alignment horizontal="right"/>
    </xf>
    <xf numFmtId="7" fontId="9" fillId="0" borderId="17" xfId="0" applyNumberFormat="1" applyFont="1" applyFill="1" applyBorder="1" applyAlignment="1">
      <alignment horizontal="center" vertical="top"/>
    </xf>
    <xf numFmtId="0" fontId="0" fillId="0" borderId="10" xfId="0" applyFill="1" applyBorder="1" applyAlignment="1">
      <alignment/>
    </xf>
    <xf numFmtId="0" fontId="3" fillId="0" borderId="26" xfId="0" applyNumberFormat="1" applyFont="1" applyFill="1" applyBorder="1" applyAlignment="1">
      <alignment horizontal="center" wrapText="1"/>
    </xf>
    <xf numFmtId="44" fontId="2" fillId="0" borderId="26" xfId="0" applyNumberFormat="1" applyFont="1" applyFill="1" applyBorder="1" applyAlignment="1">
      <alignment horizontal="center"/>
    </xf>
    <xf numFmtId="7" fontId="9" fillId="43" borderId="17" xfId="0" applyNumberFormat="1" applyFont="1" applyFill="1" applyBorder="1" applyAlignment="1">
      <alignment horizontal="center" vertical="top"/>
    </xf>
    <xf numFmtId="0" fontId="9" fillId="43" borderId="17" xfId="0" applyFont="1" applyFill="1" applyBorder="1" applyAlignment="1">
      <alignment horizontal="center" vertical="top"/>
    </xf>
    <xf numFmtId="5" fontId="6" fillId="0" borderId="10" xfId="0" applyNumberFormat="1" applyFont="1" applyFill="1" applyBorder="1" applyAlignment="1">
      <alignment horizontal="center"/>
    </xf>
    <xf numFmtId="164" fontId="3" fillId="43" borderId="10" xfId="0" applyNumberFormat="1" applyFont="1" applyFill="1" applyBorder="1" applyAlignment="1">
      <alignment horizontal="center"/>
    </xf>
    <xf numFmtId="0" fontId="9" fillId="0" borderId="11" xfId="0" applyFont="1" applyFill="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5.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5.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5.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838200</xdr:colOff>
      <xdr:row>0</xdr:row>
      <xdr:rowOff>19050</xdr:rowOff>
    </xdr:from>
    <xdr:to>
      <xdr:col>1</xdr:col>
      <xdr:colOff>200025</xdr:colOff>
      <xdr:row>3</xdr:row>
      <xdr:rowOff>152400</xdr:rowOff>
    </xdr:to>
    <xdr:pic>
      <xdr:nvPicPr>
        <xdr:cNvPr id="1" name="Picture 4" descr="logo"/>
        <xdr:cNvPicPr preferRelativeResize="1">
          <a:picLocks noChangeAspect="1"/>
        </xdr:cNvPicPr>
      </xdr:nvPicPr>
      <xdr:blipFill>
        <a:blip r:embed="rId1"/>
        <a:stretch>
          <a:fillRect/>
        </a:stretch>
      </xdr:blipFill>
      <xdr:spPr>
        <a:xfrm>
          <a:off x="838200" y="19050"/>
          <a:ext cx="1647825" cy="13049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171450</xdr:colOff>
      <xdr:row>0</xdr:row>
      <xdr:rowOff>9525</xdr:rowOff>
    </xdr:from>
    <xdr:to>
      <xdr:col>5</xdr:col>
      <xdr:colOff>0</xdr:colOff>
      <xdr:row>2</xdr:row>
      <xdr:rowOff>28575</xdr:rowOff>
    </xdr:to>
    <xdr:pic>
      <xdr:nvPicPr>
        <xdr:cNvPr id="1" name="Picture 22" descr="logo"/>
        <xdr:cNvPicPr preferRelativeResize="1">
          <a:picLocks noChangeAspect="1"/>
        </xdr:cNvPicPr>
      </xdr:nvPicPr>
      <xdr:blipFill>
        <a:blip r:embed="rId1"/>
        <a:stretch>
          <a:fillRect/>
        </a:stretch>
      </xdr:blipFill>
      <xdr:spPr>
        <a:xfrm>
          <a:off x="1171575" y="9525"/>
          <a:ext cx="495300" cy="4000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171450</xdr:colOff>
      <xdr:row>0</xdr:row>
      <xdr:rowOff>9525</xdr:rowOff>
    </xdr:from>
    <xdr:to>
      <xdr:col>5</xdr:col>
      <xdr:colOff>0</xdr:colOff>
      <xdr:row>2</xdr:row>
      <xdr:rowOff>28575</xdr:rowOff>
    </xdr:to>
    <xdr:pic>
      <xdr:nvPicPr>
        <xdr:cNvPr id="1" name="Picture 18" descr="logo"/>
        <xdr:cNvPicPr preferRelativeResize="1">
          <a:picLocks noChangeAspect="1"/>
        </xdr:cNvPicPr>
      </xdr:nvPicPr>
      <xdr:blipFill>
        <a:blip r:embed="rId1"/>
        <a:stretch>
          <a:fillRect/>
        </a:stretch>
      </xdr:blipFill>
      <xdr:spPr>
        <a:xfrm>
          <a:off x="1171575" y="9525"/>
          <a:ext cx="495300" cy="4000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171450</xdr:colOff>
      <xdr:row>0</xdr:row>
      <xdr:rowOff>9525</xdr:rowOff>
    </xdr:from>
    <xdr:to>
      <xdr:col>5</xdr:col>
      <xdr:colOff>0</xdr:colOff>
      <xdr:row>2</xdr:row>
      <xdr:rowOff>28575</xdr:rowOff>
    </xdr:to>
    <xdr:pic>
      <xdr:nvPicPr>
        <xdr:cNvPr id="1" name="Picture 17" descr="logo"/>
        <xdr:cNvPicPr preferRelativeResize="1">
          <a:picLocks noChangeAspect="1"/>
        </xdr:cNvPicPr>
      </xdr:nvPicPr>
      <xdr:blipFill>
        <a:blip r:embed="rId1"/>
        <a:stretch>
          <a:fillRect/>
        </a:stretch>
      </xdr:blipFill>
      <xdr:spPr>
        <a:xfrm>
          <a:off x="1171575" y="9525"/>
          <a:ext cx="495300" cy="4000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1</xdr:row>
      <xdr:rowOff>0</xdr:rowOff>
    </xdr:from>
    <xdr:to>
      <xdr:col>5</xdr:col>
      <xdr:colOff>0</xdr:colOff>
      <xdr:row>4</xdr:row>
      <xdr:rowOff>85725</xdr:rowOff>
    </xdr:to>
    <xdr:pic>
      <xdr:nvPicPr>
        <xdr:cNvPr id="1" name="Picture 2" descr="logo"/>
        <xdr:cNvPicPr preferRelativeResize="1">
          <a:picLocks noChangeAspect="1"/>
        </xdr:cNvPicPr>
      </xdr:nvPicPr>
      <xdr:blipFill>
        <a:blip r:embed="rId1"/>
        <a:stretch>
          <a:fillRect/>
        </a:stretch>
      </xdr:blipFill>
      <xdr:spPr>
        <a:xfrm>
          <a:off x="838200" y="85725"/>
          <a:ext cx="552450" cy="4286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171450</xdr:colOff>
      <xdr:row>0</xdr:row>
      <xdr:rowOff>9525</xdr:rowOff>
    </xdr:from>
    <xdr:to>
      <xdr:col>5</xdr:col>
      <xdr:colOff>0</xdr:colOff>
      <xdr:row>2</xdr:row>
      <xdr:rowOff>28575</xdr:rowOff>
    </xdr:to>
    <xdr:pic>
      <xdr:nvPicPr>
        <xdr:cNvPr id="1" name="Picture 14" descr="logo"/>
        <xdr:cNvPicPr preferRelativeResize="1">
          <a:picLocks noChangeAspect="1"/>
        </xdr:cNvPicPr>
      </xdr:nvPicPr>
      <xdr:blipFill>
        <a:blip r:embed="rId1"/>
        <a:stretch>
          <a:fillRect/>
        </a:stretch>
      </xdr:blipFill>
      <xdr:spPr>
        <a:xfrm>
          <a:off x="1171575" y="9525"/>
          <a:ext cx="495300" cy="4000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171450</xdr:colOff>
      <xdr:row>0</xdr:row>
      <xdr:rowOff>9525</xdr:rowOff>
    </xdr:from>
    <xdr:to>
      <xdr:col>5</xdr:col>
      <xdr:colOff>0</xdr:colOff>
      <xdr:row>2</xdr:row>
      <xdr:rowOff>28575</xdr:rowOff>
    </xdr:to>
    <xdr:pic>
      <xdr:nvPicPr>
        <xdr:cNvPr id="1" name="Picture 22" descr="logo"/>
        <xdr:cNvPicPr preferRelativeResize="1">
          <a:picLocks noChangeAspect="1"/>
        </xdr:cNvPicPr>
      </xdr:nvPicPr>
      <xdr:blipFill>
        <a:blip r:embed="rId1"/>
        <a:stretch>
          <a:fillRect/>
        </a:stretch>
      </xdr:blipFill>
      <xdr:spPr>
        <a:xfrm>
          <a:off x="1171575" y="9525"/>
          <a:ext cx="495300" cy="4000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171450</xdr:colOff>
      <xdr:row>0</xdr:row>
      <xdr:rowOff>9525</xdr:rowOff>
    </xdr:from>
    <xdr:to>
      <xdr:col>5</xdr:col>
      <xdr:colOff>0</xdr:colOff>
      <xdr:row>2</xdr:row>
      <xdr:rowOff>28575</xdr:rowOff>
    </xdr:to>
    <xdr:pic>
      <xdr:nvPicPr>
        <xdr:cNvPr id="1" name="Picture 22" descr="logo"/>
        <xdr:cNvPicPr preferRelativeResize="1">
          <a:picLocks noChangeAspect="1"/>
        </xdr:cNvPicPr>
      </xdr:nvPicPr>
      <xdr:blipFill>
        <a:blip r:embed="rId1"/>
        <a:stretch>
          <a:fillRect/>
        </a:stretch>
      </xdr:blipFill>
      <xdr:spPr>
        <a:xfrm>
          <a:off x="1171575" y="9525"/>
          <a:ext cx="495300" cy="4000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1</xdr:row>
      <xdr:rowOff>0</xdr:rowOff>
    </xdr:from>
    <xdr:to>
      <xdr:col>5</xdr:col>
      <xdr:colOff>0</xdr:colOff>
      <xdr:row>4</xdr:row>
      <xdr:rowOff>85725</xdr:rowOff>
    </xdr:to>
    <xdr:pic>
      <xdr:nvPicPr>
        <xdr:cNvPr id="1" name="Picture 2" descr="logo"/>
        <xdr:cNvPicPr preferRelativeResize="1">
          <a:picLocks noChangeAspect="1"/>
        </xdr:cNvPicPr>
      </xdr:nvPicPr>
      <xdr:blipFill>
        <a:blip r:embed="rId1"/>
        <a:stretch>
          <a:fillRect/>
        </a:stretch>
      </xdr:blipFill>
      <xdr:spPr>
        <a:xfrm>
          <a:off x="838200" y="85725"/>
          <a:ext cx="552450" cy="428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171450</xdr:colOff>
      <xdr:row>0</xdr:row>
      <xdr:rowOff>9525</xdr:rowOff>
    </xdr:from>
    <xdr:to>
      <xdr:col>5</xdr:col>
      <xdr:colOff>0</xdr:colOff>
      <xdr:row>2</xdr:row>
      <xdr:rowOff>28575</xdr:rowOff>
    </xdr:to>
    <xdr:pic>
      <xdr:nvPicPr>
        <xdr:cNvPr id="1" name="Picture 40" descr="logo"/>
        <xdr:cNvPicPr preferRelativeResize="1">
          <a:picLocks noChangeAspect="1"/>
        </xdr:cNvPicPr>
      </xdr:nvPicPr>
      <xdr:blipFill>
        <a:blip r:embed="rId1"/>
        <a:stretch>
          <a:fillRect/>
        </a:stretch>
      </xdr:blipFill>
      <xdr:spPr>
        <a:xfrm>
          <a:off x="1171575" y="9525"/>
          <a:ext cx="495300"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171450</xdr:colOff>
      <xdr:row>0</xdr:row>
      <xdr:rowOff>28575</xdr:rowOff>
    </xdr:from>
    <xdr:to>
      <xdr:col>5</xdr:col>
      <xdr:colOff>9525</xdr:colOff>
      <xdr:row>3</xdr:row>
      <xdr:rowOff>0</xdr:rowOff>
    </xdr:to>
    <xdr:pic>
      <xdr:nvPicPr>
        <xdr:cNvPr id="1" name="Picture 41" descr="logo"/>
        <xdr:cNvPicPr preferRelativeResize="1">
          <a:picLocks noChangeAspect="1"/>
        </xdr:cNvPicPr>
      </xdr:nvPicPr>
      <xdr:blipFill>
        <a:blip r:embed="rId1"/>
        <a:stretch>
          <a:fillRect/>
        </a:stretch>
      </xdr:blipFill>
      <xdr:spPr>
        <a:xfrm>
          <a:off x="1171575" y="28575"/>
          <a:ext cx="50482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171450</xdr:colOff>
      <xdr:row>0</xdr:row>
      <xdr:rowOff>9525</xdr:rowOff>
    </xdr:from>
    <xdr:to>
      <xdr:col>5</xdr:col>
      <xdr:colOff>9525</xdr:colOff>
      <xdr:row>2</xdr:row>
      <xdr:rowOff>28575</xdr:rowOff>
    </xdr:to>
    <xdr:pic>
      <xdr:nvPicPr>
        <xdr:cNvPr id="1" name="Picture 16" descr="logo"/>
        <xdr:cNvPicPr preferRelativeResize="1">
          <a:picLocks noChangeAspect="1"/>
        </xdr:cNvPicPr>
      </xdr:nvPicPr>
      <xdr:blipFill>
        <a:blip r:embed="rId1"/>
        <a:stretch>
          <a:fillRect/>
        </a:stretch>
      </xdr:blipFill>
      <xdr:spPr>
        <a:xfrm>
          <a:off x="1171575" y="9525"/>
          <a:ext cx="504825" cy="400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0</xdr:row>
      <xdr:rowOff>76200</xdr:rowOff>
    </xdr:from>
    <xdr:to>
      <xdr:col>5</xdr:col>
      <xdr:colOff>0</xdr:colOff>
      <xdr:row>4</xdr:row>
      <xdr:rowOff>76200</xdr:rowOff>
    </xdr:to>
    <xdr:pic>
      <xdr:nvPicPr>
        <xdr:cNvPr id="1" name="Picture 2" descr="logo"/>
        <xdr:cNvPicPr preferRelativeResize="1">
          <a:picLocks noChangeAspect="1"/>
        </xdr:cNvPicPr>
      </xdr:nvPicPr>
      <xdr:blipFill>
        <a:blip r:embed="rId1"/>
        <a:stretch>
          <a:fillRect/>
        </a:stretch>
      </xdr:blipFill>
      <xdr:spPr>
        <a:xfrm>
          <a:off x="838200" y="76200"/>
          <a:ext cx="552450" cy="4286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171450</xdr:colOff>
      <xdr:row>0</xdr:row>
      <xdr:rowOff>9525</xdr:rowOff>
    </xdr:from>
    <xdr:to>
      <xdr:col>5</xdr:col>
      <xdr:colOff>0</xdr:colOff>
      <xdr:row>2</xdr:row>
      <xdr:rowOff>28575</xdr:rowOff>
    </xdr:to>
    <xdr:pic>
      <xdr:nvPicPr>
        <xdr:cNvPr id="1" name="Picture 13" descr="logo"/>
        <xdr:cNvPicPr preferRelativeResize="1">
          <a:picLocks noChangeAspect="1"/>
        </xdr:cNvPicPr>
      </xdr:nvPicPr>
      <xdr:blipFill>
        <a:blip r:embed="rId1"/>
        <a:stretch>
          <a:fillRect/>
        </a:stretch>
      </xdr:blipFill>
      <xdr:spPr>
        <a:xfrm>
          <a:off x="1171575" y="9525"/>
          <a:ext cx="495300" cy="400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171450</xdr:colOff>
      <xdr:row>0</xdr:row>
      <xdr:rowOff>9525</xdr:rowOff>
    </xdr:from>
    <xdr:to>
      <xdr:col>5</xdr:col>
      <xdr:colOff>0</xdr:colOff>
      <xdr:row>2</xdr:row>
      <xdr:rowOff>28575</xdr:rowOff>
    </xdr:to>
    <xdr:pic>
      <xdr:nvPicPr>
        <xdr:cNvPr id="1" name="Picture 13" descr="logo"/>
        <xdr:cNvPicPr preferRelativeResize="1">
          <a:picLocks noChangeAspect="1"/>
        </xdr:cNvPicPr>
      </xdr:nvPicPr>
      <xdr:blipFill>
        <a:blip r:embed="rId1"/>
        <a:stretch>
          <a:fillRect/>
        </a:stretch>
      </xdr:blipFill>
      <xdr:spPr>
        <a:xfrm>
          <a:off x="1171575" y="9525"/>
          <a:ext cx="495300" cy="4000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171450</xdr:colOff>
      <xdr:row>0</xdr:row>
      <xdr:rowOff>9525</xdr:rowOff>
    </xdr:from>
    <xdr:to>
      <xdr:col>5</xdr:col>
      <xdr:colOff>0</xdr:colOff>
      <xdr:row>2</xdr:row>
      <xdr:rowOff>28575</xdr:rowOff>
    </xdr:to>
    <xdr:pic>
      <xdr:nvPicPr>
        <xdr:cNvPr id="1" name="Picture 20" descr="logo"/>
        <xdr:cNvPicPr preferRelativeResize="1">
          <a:picLocks noChangeAspect="1"/>
        </xdr:cNvPicPr>
      </xdr:nvPicPr>
      <xdr:blipFill>
        <a:blip r:embed="rId1"/>
        <a:stretch>
          <a:fillRect/>
        </a:stretch>
      </xdr:blipFill>
      <xdr:spPr>
        <a:xfrm>
          <a:off x="1171575" y="9525"/>
          <a:ext cx="495300" cy="4000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1</xdr:row>
      <xdr:rowOff>0</xdr:rowOff>
    </xdr:from>
    <xdr:to>
      <xdr:col>4</xdr:col>
      <xdr:colOff>323850</xdr:colOff>
      <xdr:row>4</xdr:row>
      <xdr:rowOff>85725</xdr:rowOff>
    </xdr:to>
    <xdr:pic>
      <xdr:nvPicPr>
        <xdr:cNvPr id="1" name="Picture 2" descr="logo"/>
        <xdr:cNvPicPr preferRelativeResize="1">
          <a:picLocks noChangeAspect="1"/>
        </xdr:cNvPicPr>
      </xdr:nvPicPr>
      <xdr:blipFill>
        <a:blip r:embed="rId1"/>
        <a:stretch>
          <a:fillRect/>
        </a:stretch>
      </xdr:blipFill>
      <xdr:spPr>
        <a:xfrm>
          <a:off x="819150" y="85725"/>
          <a:ext cx="561975" cy="4286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D\Folder%20Redirection\Users\KARLDM~1\AppData\Local\Temp\QM%20forms%202008-Blank%20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Lists"/>
      <sheetName val="Cover"/>
      <sheetName val="General Summary"/>
      <sheetName val="Detail Summary"/>
      <sheetName val="FUND Allocations"/>
      <sheetName val="Accounts Worksheet"/>
      <sheetName val="Checklist"/>
      <sheetName val="Jan"/>
      <sheetName val="Feb"/>
      <sheetName val="Mar"/>
      <sheetName val="1Q"/>
      <sheetName val="Apr"/>
      <sheetName val="May"/>
      <sheetName val="Jun"/>
      <sheetName val="2Q"/>
      <sheetName val="Jul"/>
      <sheetName val="Aug"/>
      <sheetName val="Sep"/>
      <sheetName val="3Q"/>
      <sheetName val="Oct"/>
      <sheetName val="Nov"/>
      <sheetName val="Dec"/>
      <sheetName val="4Q"/>
    </sheetNames>
    <sheetDataSet>
      <sheetData sheetId="1">
        <row r="1">
          <cell r="A1" t="str">
            <v>GENERAL Item List</v>
          </cell>
          <cell r="B1" t="str">
            <v>DETAIL Item List</v>
          </cell>
        </row>
        <row r="2">
          <cell r="A2" t="str">
            <v>(Credit back to Acct.)</v>
          </cell>
          <cell r="B2" t="str">
            <v>4019224-Building</v>
          </cell>
        </row>
        <row r="3">
          <cell r="A3" t="str">
            <v>Auxiliary-Ladies</v>
          </cell>
          <cell r="B3" t="str">
            <v>4132365-House</v>
          </cell>
        </row>
        <row r="4">
          <cell r="A4" t="str">
            <v>Auxiliary-Men's</v>
          </cell>
          <cell r="B4" t="str">
            <v>Amer. Cancer Society</v>
          </cell>
        </row>
        <row r="5">
          <cell r="A5" t="str">
            <v>Bank Account</v>
          </cell>
          <cell r="B5" t="str">
            <v>Atmos Energy</v>
          </cell>
        </row>
        <row r="6">
          <cell r="A6" t="str">
            <v>Charities</v>
          </cell>
          <cell r="B6" t="str">
            <v>Auxiliary-Ladies</v>
          </cell>
        </row>
        <row r="7">
          <cell r="A7" t="str">
            <v>Check-Outstanding</v>
          </cell>
          <cell r="B7" t="str">
            <v>Auxiliary-Men's</v>
          </cell>
        </row>
        <row r="8">
          <cell r="A8" t="str">
            <v>Check-VOID</v>
          </cell>
          <cell r="B8" t="str">
            <v>Bar Sales-Back</v>
          </cell>
        </row>
        <row r="9">
          <cell r="A9" t="str">
            <v>City Of De Soto</v>
          </cell>
          <cell r="B9" t="str">
            <v>Bar Sales-Front</v>
          </cell>
        </row>
        <row r="10">
          <cell r="A10" t="str">
            <v>Contests</v>
          </cell>
          <cell r="B10" t="str">
            <v>Big Sky</v>
          </cell>
        </row>
        <row r="11">
          <cell r="A11" t="str">
            <v>Convention-National</v>
          </cell>
          <cell r="B11" t="str">
            <v>Bond-Fireworks</v>
          </cell>
        </row>
        <row r="12">
          <cell r="A12" t="str">
            <v>Convention-State</v>
          </cell>
          <cell r="B12" t="str">
            <v>Boy Scouts-Trp. 351</v>
          </cell>
        </row>
        <row r="13">
          <cell r="A13" t="str">
            <v>Donation-Hall</v>
          </cell>
          <cell r="B13" t="str">
            <v>Boy Scouts-Trp. 54</v>
          </cell>
        </row>
        <row r="14">
          <cell r="A14" t="str">
            <v>Donations-Misc.</v>
          </cell>
          <cell r="B14" t="str">
            <v>Breakfast-Sam/Budd</v>
          </cell>
        </row>
        <row r="15">
          <cell r="A15" t="str">
            <v>Dues-Interest Refund</v>
          </cell>
          <cell r="B15" t="str">
            <v>Bricks</v>
          </cell>
        </row>
        <row r="16">
          <cell r="A16" t="str">
            <v>Dues-Over Payment</v>
          </cell>
          <cell r="B16" t="str">
            <v>Buddy Poppy</v>
          </cell>
        </row>
        <row r="17">
          <cell r="A17" t="str">
            <v>Dues-VFW</v>
          </cell>
          <cell r="B17" t="str">
            <v>Cable-Time Warner</v>
          </cell>
        </row>
        <row r="18">
          <cell r="A18" t="str">
            <v>Eagle Scout Program</v>
          </cell>
          <cell r="B18" t="str">
            <v>Centec Cast Metal</v>
          </cell>
        </row>
        <row r="19">
          <cell r="A19" t="str">
            <v>Engraving</v>
          </cell>
          <cell r="B19" t="str">
            <v>Central States</v>
          </cell>
        </row>
        <row r="20">
          <cell r="A20" t="str">
            <v>Fund Raising-Misc.</v>
          </cell>
          <cell r="B20" t="str">
            <v>Cham. Of Commerce</v>
          </cell>
        </row>
        <row r="21">
          <cell r="A21" t="str">
            <v>Fund-Bar</v>
          </cell>
          <cell r="B21" t="str">
            <v>Chic-A-Dees</v>
          </cell>
        </row>
        <row r="22">
          <cell r="A22" t="str">
            <v>Fund-Bldg. 1</v>
          </cell>
          <cell r="B22" t="str">
            <v>Chili Feed</v>
          </cell>
        </row>
        <row r="23">
          <cell r="A23" t="str">
            <v>Fund-Bldg. 2</v>
          </cell>
          <cell r="B23" t="str">
            <v>City (Water, Trash)</v>
          </cell>
        </row>
        <row r="24">
          <cell r="A24" t="str">
            <v>Fund-General</v>
          </cell>
          <cell r="B24" t="str">
            <v>Clean up</v>
          </cell>
        </row>
        <row r="25">
          <cell r="A25" t="str">
            <v>Fund-Memorial</v>
          </cell>
          <cell r="B25" t="str">
            <v>Contest-Patriot Art</v>
          </cell>
        </row>
        <row r="26">
          <cell r="A26" t="str">
            <v>Fund-Phone Cards </v>
          </cell>
          <cell r="B26" t="str">
            <v>Contest-Patriot Pen</v>
          </cell>
        </row>
        <row r="27">
          <cell r="A27" t="str">
            <v>Fund-Relief</v>
          </cell>
          <cell r="B27" t="str">
            <v>Crawford Sales</v>
          </cell>
        </row>
        <row r="28">
          <cell r="A28" t="str">
            <v>Fund-Scholarship</v>
          </cell>
          <cell r="B28" t="str">
            <v>De Soto Explorer</v>
          </cell>
        </row>
        <row r="29">
          <cell r="A29" t="str">
            <v>Fund-Stock</v>
          </cell>
          <cell r="B29" t="str">
            <v>De Soto Ins. Agency</v>
          </cell>
        </row>
        <row r="30">
          <cell r="A30" t="str">
            <v>Insurance</v>
          </cell>
          <cell r="B30" t="str">
            <v>Deluxe Checks</v>
          </cell>
        </row>
        <row r="31">
          <cell r="A31" t="str">
            <v>Loan-Building</v>
          </cell>
          <cell r="B31" t="str">
            <v>Dues Adjustment</v>
          </cell>
        </row>
        <row r="32">
          <cell r="A32" t="str">
            <v>Loan-House</v>
          </cell>
          <cell r="B32" t="str">
            <v>Durkin's Hardware</v>
          </cell>
        </row>
        <row r="33">
          <cell r="A33" t="str">
            <v>Miscellaneous</v>
          </cell>
          <cell r="B33" t="str">
            <v>Fireworks</v>
          </cell>
        </row>
        <row r="34">
          <cell r="A34" t="str">
            <v>New Members ($1)</v>
          </cell>
          <cell r="B34" t="str">
            <v>Fish Fry</v>
          </cell>
        </row>
        <row r="35">
          <cell r="A35" t="str">
            <v>Newsletter</v>
          </cell>
          <cell r="B35" t="str">
            <v>Flags</v>
          </cell>
        </row>
        <row r="36">
          <cell r="A36" t="str">
            <v>Newspaper Add</v>
          </cell>
          <cell r="B36" t="str">
            <v>Golf Tournament</v>
          </cell>
        </row>
        <row r="37">
          <cell r="A37" t="str">
            <v>Not Documented</v>
          </cell>
          <cell r="B37" t="str">
            <v>Hall-Deposit</v>
          </cell>
        </row>
        <row r="38">
          <cell r="A38" t="str">
            <v>Permits</v>
          </cell>
          <cell r="B38" t="str">
            <v>Hands To Heart</v>
          </cell>
        </row>
        <row r="39">
          <cell r="A39" t="str">
            <v>Pest Control</v>
          </cell>
          <cell r="B39" t="str">
            <v>Hat Cover</v>
          </cell>
        </row>
        <row r="40">
          <cell r="A40" t="str">
            <v>Postmaster</v>
          </cell>
          <cell r="B40" t="str">
            <v>Hats</v>
          </cell>
        </row>
        <row r="41">
          <cell r="A41" t="str">
            <v>QM Bond</v>
          </cell>
          <cell r="B41" t="str">
            <v>Home Depot</v>
          </cell>
        </row>
        <row r="42">
          <cell r="A42" t="str">
            <v>Rent-House</v>
          </cell>
          <cell r="B42" t="str">
            <v>Interest-Checking</v>
          </cell>
        </row>
        <row r="43">
          <cell r="A43" t="str">
            <v>Rent-Storage Bldg.</v>
          </cell>
          <cell r="B43" t="str">
            <v>J-Mart</v>
          </cell>
        </row>
        <row r="44">
          <cell r="A44" t="str">
            <v>Tax-Corp. Report</v>
          </cell>
          <cell r="B44" t="str">
            <v>JOCO Treasurer</v>
          </cell>
        </row>
        <row r="45">
          <cell r="A45" t="str">
            <v>Tax-Property</v>
          </cell>
          <cell r="B45" t="str">
            <v>Johnson Chem. Co.</v>
          </cell>
        </row>
        <row r="46">
          <cell r="A46" t="str">
            <v>Tax-Sales</v>
          </cell>
          <cell r="B46" t="str">
            <v>KAW Vly. Sportsman</v>
          </cell>
        </row>
        <row r="47">
          <cell r="A47" t="str">
            <v>Utilities-House</v>
          </cell>
          <cell r="B47" t="str">
            <v>KS Dept. Of Revenue</v>
          </cell>
        </row>
        <row r="48">
          <cell r="A48" t="str">
            <v>Utilities-VFW Bldg.</v>
          </cell>
          <cell r="B48" t="str">
            <v>KS Secretary of State</v>
          </cell>
        </row>
        <row r="49">
          <cell r="A49" t="str">
            <v>VFW Store</v>
          </cell>
          <cell r="B49" t="str">
            <v>L. Kramer-clean up</v>
          </cell>
        </row>
        <row r="50">
          <cell r="B50" t="str">
            <v>License-Beer</v>
          </cell>
        </row>
        <row r="51">
          <cell r="B51" t="str">
            <v>Life Member Credit</v>
          </cell>
        </row>
        <row r="52">
          <cell r="B52" t="str">
            <v>Lunch-Corn Beef</v>
          </cell>
        </row>
        <row r="53">
          <cell r="B53" t="str">
            <v>Mailing Stamps</v>
          </cell>
        </row>
        <row r="54">
          <cell r="B54" t="str">
            <v>Merch Bnkcd Deposit</v>
          </cell>
        </row>
        <row r="55">
          <cell r="B55" t="str">
            <v>Merch Bnkcd Fee</v>
          </cell>
        </row>
        <row r="56">
          <cell r="B56" t="str">
            <v>Merch Data Supplies</v>
          </cell>
        </row>
        <row r="57">
          <cell r="B57" t="str">
            <v>Midwest</v>
          </cell>
        </row>
        <row r="58">
          <cell r="B58" t="str">
            <v>Midwest Block&amp;Brick</v>
          </cell>
        </row>
        <row r="59">
          <cell r="B59" t="str">
            <v>New Year's Eve</v>
          </cell>
        </row>
        <row r="60">
          <cell r="B60" t="str">
            <v>Olathe T-Shirt</v>
          </cell>
        </row>
        <row r="61">
          <cell r="B61" t="str">
            <v>Permit-Fireworks</v>
          </cell>
        </row>
        <row r="62">
          <cell r="B62" t="str">
            <v>Permit-Postal-Annual</v>
          </cell>
        </row>
        <row r="63">
          <cell r="B63" t="str">
            <v>Phone-AT&amp;T</v>
          </cell>
        </row>
        <row r="64">
          <cell r="B64" t="str">
            <v>Pool Table</v>
          </cell>
        </row>
        <row r="65">
          <cell r="B65" t="str">
            <v>Porter Paint</v>
          </cell>
        </row>
        <row r="66">
          <cell r="B66" t="str">
            <v>Postmaster</v>
          </cell>
        </row>
        <row r="67">
          <cell r="B67" t="str">
            <v>Price Chopper</v>
          </cell>
        </row>
        <row r="68">
          <cell r="B68" t="str">
            <v>Purifan Inc.</v>
          </cell>
        </row>
        <row r="69">
          <cell r="B69" t="str">
            <v>Rotary Club</v>
          </cell>
        </row>
        <row r="70">
          <cell r="B70" t="str">
            <v>Safe Deposit Box</v>
          </cell>
        </row>
        <row r="71">
          <cell r="B71" t="str">
            <v>SAFECO Ins. Co.</v>
          </cell>
        </row>
        <row r="72">
          <cell r="B72" t="str">
            <v>Sam's Club</v>
          </cell>
        </row>
        <row r="73">
          <cell r="B73" t="str">
            <v>Scrapbook/Awards</v>
          </cell>
        </row>
        <row r="74">
          <cell r="B74" t="str">
            <v>Service Charge</v>
          </cell>
        </row>
        <row r="75">
          <cell r="B75" t="str">
            <v>Shawnee Copy Cntr.</v>
          </cell>
        </row>
        <row r="76">
          <cell r="B76" t="str">
            <v>Shirts</v>
          </cell>
        </row>
        <row r="77">
          <cell r="B77" t="str">
            <v>Shuffle Board</v>
          </cell>
        </row>
        <row r="78">
          <cell r="B78" t="str">
            <v>Spagetti Dinner</v>
          </cell>
        </row>
        <row r="79">
          <cell r="B79" t="str">
            <v>Spatula Central</v>
          </cell>
        </row>
        <row r="80">
          <cell r="B80" t="str">
            <v>Spot Lights-Hall</v>
          </cell>
        </row>
        <row r="81">
          <cell r="B81" t="str">
            <v>Stamps</v>
          </cell>
        </row>
        <row r="82">
          <cell r="B82" t="str">
            <v>Steve's Meat Market</v>
          </cell>
        </row>
        <row r="83">
          <cell r="B83" t="str">
            <v>SYSCO</v>
          </cell>
        </row>
        <row r="84">
          <cell r="B84" t="str">
            <v>Tables-Stools</v>
          </cell>
        </row>
        <row r="85">
          <cell r="B85" t="str">
            <v>Terminix</v>
          </cell>
        </row>
        <row r="86">
          <cell r="B86" t="str">
            <v>Toys For Tots</v>
          </cell>
        </row>
        <row r="87">
          <cell r="B87" t="str">
            <v>VFW Supplies</v>
          </cell>
        </row>
        <row r="88">
          <cell r="B88" t="str">
            <v>VFW-Dept. of KS</v>
          </cell>
        </row>
        <row r="89">
          <cell r="B89" t="str">
            <v>VFW-KS Dist. #2</v>
          </cell>
        </row>
        <row r="90">
          <cell r="B90" t="str">
            <v>VFW-National</v>
          </cell>
        </row>
        <row r="91">
          <cell r="B91" t="str">
            <v>W&amp;R Solutions </v>
          </cell>
        </row>
        <row r="92">
          <cell r="B92" t="str">
            <v>Westar Energy</v>
          </cell>
        </row>
        <row r="93">
          <cell r="B93" t="str">
            <v>Wester House Inc.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A51"/>
  <sheetViews>
    <sheetView zoomScalePageLayoutView="0" workbookViewId="0" topLeftCell="A25">
      <selection activeCell="A39" sqref="A39"/>
    </sheetView>
  </sheetViews>
  <sheetFormatPr defaultColWidth="9.140625" defaultRowHeight="12.75"/>
  <cols>
    <col min="1" max="1" width="108.421875" style="263" customWidth="1"/>
    <col min="2" max="16384" width="9.140625" style="262" customWidth="1"/>
  </cols>
  <sheetData>
    <row r="1" ht="18">
      <c r="A1" s="261" t="s">
        <v>435</v>
      </c>
    </row>
    <row r="2" ht="25.5">
      <c r="A2" s="263" t="s">
        <v>436</v>
      </c>
    </row>
    <row r="3" ht="51">
      <c r="A3" s="263" t="s">
        <v>473</v>
      </c>
    </row>
    <row r="4" ht="38.25">
      <c r="A4" s="263" t="s">
        <v>471</v>
      </c>
    </row>
    <row r="5" ht="12.75">
      <c r="A5" s="263" t="s">
        <v>437</v>
      </c>
    </row>
    <row r="6" ht="12.75">
      <c r="A6" s="264" t="s">
        <v>438</v>
      </c>
    </row>
    <row r="7" ht="12.75">
      <c r="A7" s="264" t="s">
        <v>439</v>
      </c>
    </row>
    <row r="8" ht="12.75">
      <c r="A8" s="264" t="s">
        <v>440</v>
      </c>
    </row>
    <row r="10" ht="12.75">
      <c r="A10" s="265" t="s">
        <v>441</v>
      </c>
    </row>
    <row r="11" ht="25.5">
      <c r="A11" s="263" t="s">
        <v>442</v>
      </c>
    </row>
    <row r="12" ht="51">
      <c r="A12" s="263" t="s">
        <v>472</v>
      </c>
    </row>
    <row r="13" ht="38.25">
      <c r="A13" s="263" t="s">
        <v>443</v>
      </c>
    </row>
    <row r="14" ht="38.25">
      <c r="A14" s="263" t="s">
        <v>475</v>
      </c>
    </row>
    <row r="15" ht="38.25">
      <c r="A15" s="263" t="s">
        <v>444</v>
      </c>
    </row>
    <row r="17" ht="12.75">
      <c r="A17" s="274" t="s">
        <v>445</v>
      </c>
    </row>
    <row r="18" ht="25.5">
      <c r="A18" s="263" t="s">
        <v>446</v>
      </c>
    </row>
    <row r="19" ht="38.25">
      <c r="A19" s="263" t="s">
        <v>447</v>
      </c>
    </row>
    <row r="20" ht="25.5">
      <c r="A20" s="263" t="s">
        <v>448</v>
      </c>
    </row>
    <row r="22" ht="12.75">
      <c r="A22" s="273" t="s">
        <v>449</v>
      </c>
    </row>
    <row r="23" ht="25.5">
      <c r="A23" s="263" t="s">
        <v>450</v>
      </c>
    </row>
    <row r="24" ht="25.5">
      <c r="A24" s="263" t="s">
        <v>451</v>
      </c>
    </row>
    <row r="25" ht="25.5">
      <c r="A25" s="263" t="s">
        <v>476</v>
      </c>
    </row>
    <row r="27" ht="12.75">
      <c r="A27" s="276" t="s">
        <v>459</v>
      </c>
    </row>
    <row r="28" ht="25.5">
      <c r="A28" s="263" t="s">
        <v>460</v>
      </c>
    </row>
    <row r="29" ht="12.75">
      <c r="A29" s="263" t="s">
        <v>461</v>
      </c>
    </row>
    <row r="30" ht="25.5">
      <c r="A30" s="263" t="s">
        <v>477</v>
      </c>
    </row>
    <row r="31" ht="12.75">
      <c r="A31" s="263" t="s">
        <v>474</v>
      </c>
    </row>
    <row r="32" ht="25.5">
      <c r="A32" s="263" t="s">
        <v>468</v>
      </c>
    </row>
    <row r="34" ht="12.75">
      <c r="A34" s="277" t="s">
        <v>452</v>
      </c>
    </row>
    <row r="35" ht="25.5">
      <c r="A35" s="263" t="s">
        <v>453</v>
      </c>
    </row>
    <row r="36" ht="25.5">
      <c r="A36" s="263" t="s">
        <v>454</v>
      </c>
    </row>
    <row r="37" ht="25.5">
      <c r="A37" s="263" t="s">
        <v>455</v>
      </c>
    </row>
    <row r="39" ht="12.75">
      <c r="A39" s="277" t="s">
        <v>456</v>
      </c>
    </row>
    <row r="40" ht="25.5">
      <c r="A40" s="263" t="s">
        <v>457</v>
      </c>
    </row>
    <row r="41" ht="25.5">
      <c r="A41" s="263" t="s">
        <v>458</v>
      </c>
    </row>
    <row r="42" ht="25.5">
      <c r="A42" s="263" t="s">
        <v>455</v>
      </c>
    </row>
    <row r="44" ht="12.75">
      <c r="A44" s="275" t="s">
        <v>462</v>
      </c>
    </row>
    <row r="45" ht="38.25">
      <c r="A45" s="263" t="s">
        <v>463</v>
      </c>
    </row>
    <row r="46" ht="12.75">
      <c r="A46" s="263" t="s">
        <v>464</v>
      </c>
    </row>
    <row r="48" ht="18">
      <c r="A48" s="266" t="s">
        <v>465</v>
      </c>
    </row>
    <row r="49" ht="15.75">
      <c r="A49" s="267" t="s">
        <v>56</v>
      </c>
    </row>
    <row r="50" ht="15.75">
      <c r="A50" s="267" t="s">
        <v>466</v>
      </c>
    </row>
    <row r="51" ht="15.75">
      <c r="A51" s="267" t="s">
        <v>467</v>
      </c>
    </row>
  </sheetData>
  <sheetProtection/>
  <printOptions/>
  <pageMargins left="0.75" right="0.25" top="0.5" bottom="0.25" header="0.5" footer="0.5"/>
  <pageSetup fitToHeight="3"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tabColor rgb="FFFFFF99"/>
    <pageSetUpPr fitToPage="1"/>
  </sheetPr>
  <dimension ref="A1:W67"/>
  <sheetViews>
    <sheetView zoomScale="125" zoomScaleNormal="125" zoomScalePageLayoutView="0" workbookViewId="0" topLeftCell="A1">
      <selection activeCell="V16" sqref="V16"/>
    </sheetView>
  </sheetViews>
  <sheetFormatPr defaultColWidth="9.140625" defaultRowHeight="12.75"/>
  <cols>
    <col min="1" max="9" width="5.00390625" style="3" customWidth="1"/>
    <col min="10" max="11" width="5.00390625" style="4" customWidth="1"/>
    <col min="12" max="19" width="5.00390625" style="3" customWidth="1"/>
    <col min="20" max="20" width="5.00390625" style="4" customWidth="1"/>
    <col min="21" max="21" width="9.140625" style="4" customWidth="1"/>
    <col min="22" max="16384" width="9.140625" style="3" customWidth="1"/>
  </cols>
  <sheetData>
    <row r="1" spans="7:20" ht="18">
      <c r="G1" s="178"/>
      <c r="H1" s="178"/>
      <c r="I1" s="178"/>
      <c r="J1" s="178" t="s">
        <v>34</v>
      </c>
      <c r="K1" s="178"/>
      <c r="L1" s="178"/>
      <c r="M1" s="178"/>
      <c r="N1" s="178"/>
      <c r="Q1" s="8"/>
      <c r="R1" s="24"/>
      <c r="S1" s="24"/>
      <c r="T1" s="24"/>
    </row>
    <row r="2" spans="7:20" ht="12" customHeight="1">
      <c r="G2" s="15"/>
      <c r="H2" s="15"/>
      <c r="I2" s="15"/>
      <c r="J2" s="15" t="s">
        <v>363</v>
      </c>
      <c r="L2" s="15"/>
      <c r="M2" s="15"/>
      <c r="N2" s="15"/>
      <c r="O2" s="15"/>
      <c r="P2" s="370" t="s">
        <v>364</v>
      </c>
      <c r="Q2" s="370"/>
      <c r="R2" s="371">
        <v>6654</v>
      </c>
      <c r="S2" s="371"/>
      <c r="T2" s="371"/>
    </row>
    <row r="3" ht="3" customHeight="1"/>
    <row r="4" spans="1:20" ht="12" customHeight="1">
      <c r="A4" s="355" t="s">
        <v>345</v>
      </c>
      <c r="B4" s="356"/>
      <c r="C4" s="356"/>
      <c r="D4" s="350">
        <v>40575</v>
      </c>
      <c r="E4" s="327"/>
      <c r="F4" s="327"/>
      <c r="G4" s="13" t="s">
        <v>352</v>
      </c>
      <c r="H4" s="350">
        <v>40602</v>
      </c>
      <c r="I4" s="327"/>
      <c r="J4" s="327"/>
      <c r="K4" s="5"/>
      <c r="L4" s="6"/>
      <c r="O4" s="359" t="s">
        <v>354</v>
      </c>
      <c r="P4" s="359"/>
      <c r="Q4" s="359"/>
      <c r="R4" s="350">
        <v>40613</v>
      </c>
      <c r="S4" s="327"/>
      <c r="T4" s="327"/>
    </row>
    <row r="5" spans="1:20" ht="23.25" customHeight="1">
      <c r="A5" s="351" t="s">
        <v>346</v>
      </c>
      <c r="B5" s="352"/>
      <c r="C5" s="354" t="s">
        <v>349</v>
      </c>
      <c r="D5" s="339"/>
      <c r="E5" s="339"/>
      <c r="F5" s="339"/>
      <c r="G5" s="339"/>
      <c r="H5" s="339"/>
      <c r="I5" s="339"/>
      <c r="J5" s="339"/>
      <c r="K5" s="335" t="s">
        <v>353</v>
      </c>
      <c r="L5" s="300"/>
      <c r="M5" s="385" t="s">
        <v>347</v>
      </c>
      <c r="N5" s="386"/>
      <c r="O5" s="386"/>
      <c r="P5" s="386"/>
      <c r="Q5" s="386"/>
      <c r="R5" s="387"/>
      <c r="S5" s="295"/>
      <c r="T5" s="296"/>
    </row>
    <row r="6" spans="1:20" ht="12" customHeight="1">
      <c r="A6" s="353"/>
      <c r="B6" s="311"/>
      <c r="C6" s="375"/>
      <c r="D6" s="376"/>
      <c r="E6" s="376"/>
      <c r="F6" s="376"/>
      <c r="G6" s="376"/>
      <c r="H6" s="377"/>
      <c r="I6" s="297"/>
      <c r="J6" s="298"/>
      <c r="K6" s="383"/>
      <c r="L6" s="384"/>
      <c r="M6" s="372"/>
      <c r="N6" s="373"/>
      <c r="O6" s="373"/>
      <c r="P6" s="373"/>
      <c r="Q6" s="373"/>
      <c r="R6" s="374"/>
      <c r="S6" s="379"/>
      <c r="T6" s="298"/>
    </row>
    <row r="7" spans="1:20" ht="12" customHeight="1">
      <c r="A7" s="353"/>
      <c r="B7" s="311"/>
      <c r="C7" s="375"/>
      <c r="D7" s="376"/>
      <c r="E7" s="376"/>
      <c r="F7" s="376"/>
      <c r="G7" s="376"/>
      <c r="H7" s="377"/>
      <c r="I7" s="297"/>
      <c r="J7" s="298"/>
      <c r="K7" s="333"/>
      <c r="L7" s="384"/>
      <c r="M7" s="372"/>
      <c r="N7" s="373"/>
      <c r="O7" s="373"/>
      <c r="P7" s="373"/>
      <c r="Q7" s="373"/>
      <c r="R7" s="374"/>
      <c r="S7" s="379"/>
      <c r="T7" s="298"/>
    </row>
    <row r="8" spans="1:20" ht="12" customHeight="1">
      <c r="A8" s="353"/>
      <c r="B8" s="311"/>
      <c r="C8" s="375"/>
      <c r="D8" s="376"/>
      <c r="E8" s="376"/>
      <c r="F8" s="376"/>
      <c r="G8" s="376"/>
      <c r="H8" s="377"/>
      <c r="I8" s="297"/>
      <c r="J8" s="298"/>
      <c r="K8" s="333"/>
      <c r="L8" s="384"/>
      <c r="M8" s="372"/>
      <c r="N8" s="373"/>
      <c r="O8" s="373"/>
      <c r="P8" s="373"/>
      <c r="Q8" s="373"/>
      <c r="R8" s="374"/>
      <c r="S8" s="379"/>
      <c r="T8" s="298"/>
    </row>
    <row r="9" spans="1:20" ht="12" customHeight="1">
      <c r="A9" s="353"/>
      <c r="B9" s="311"/>
      <c r="C9" s="375"/>
      <c r="D9" s="376"/>
      <c r="E9" s="376"/>
      <c r="F9" s="376"/>
      <c r="G9" s="376"/>
      <c r="H9" s="377"/>
      <c r="I9" s="297"/>
      <c r="J9" s="298"/>
      <c r="K9" s="333"/>
      <c r="L9" s="384"/>
      <c r="M9" s="372"/>
      <c r="N9" s="373"/>
      <c r="O9" s="373"/>
      <c r="P9" s="373"/>
      <c r="Q9" s="373"/>
      <c r="R9" s="374"/>
      <c r="S9" s="379"/>
      <c r="T9" s="298"/>
    </row>
    <row r="10" spans="1:20" ht="12" customHeight="1">
      <c r="A10" s="353"/>
      <c r="B10" s="311"/>
      <c r="C10" s="375"/>
      <c r="D10" s="376"/>
      <c r="E10" s="376"/>
      <c r="F10" s="376"/>
      <c r="G10" s="376"/>
      <c r="H10" s="377"/>
      <c r="I10" s="297"/>
      <c r="J10" s="298"/>
      <c r="K10" s="333"/>
      <c r="L10" s="384"/>
      <c r="M10" s="372"/>
      <c r="N10" s="373"/>
      <c r="O10" s="373"/>
      <c r="P10" s="373"/>
      <c r="Q10" s="373"/>
      <c r="R10" s="374"/>
      <c r="S10" s="297"/>
      <c r="T10" s="298"/>
    </row>
    <row r="11" spans="1:20" ht="12" customHeight="1">
      <c r="A11" s="353"/>
      <c r="B11" s="311"/>
      <c r="C11" s="375"/>
      <c r="D11" s="376"/>
      <c r="E11" s="376"/>
      <c r="F11" s="376"/>
      <c r="G11" s="376"/>
      <c r="H11" s="377"/>
      <c r="I11" s="297"/>
      <c r="J11" s="298"/>
      <c r="K11" s="333"/>
      <c r="L11" s="384"/>
      <c r="M11" s="372"/>
      <c r="N11" s="373"/>
      <c r="O11" s="373"/>
      <c r="P11" s="373"/>
      <c r="Q11" s="373"/>
      <c r="R11" s="374"/>
      <c r="S11" s="297"/>
      <c r="T11" s="298"/>
    </row>
    <row r="12" spans="1:20" ht="12" customHeight="1">
      <c r="A12" s="353"/>
      <c r="B12" s="311"/>
      <c r="C12" s="375"/>
      <c r="D12" s="376"/>
      <c r="E12" s="376"/>
      <c r="F12" s="376"/>
      <c r="G12" s="376"/>
      <c r="H12" s="377"/>
      <c r="I12" s="297"/>
      <c r="J12" s="298"/>
      <c r="K12" s="333"/>
      <c r="L12" s="384"/>
      <c r="M12" s="372"/>
      <c r="N12" s="373"/>
      <c r="O12" s="373"/>
      <c r="P12" s="373"/>
      <c r="Q12" s="373"/>
      <c r="R12" s="374"/>
      <c r="S12" s="304"/>
      <c r="T12" s="305"/>
    </row>
    <row r="13" spans="1:20" ht="12" customHeight="1">
      <c r="A13" s="353"/>
      <c r="B13" s="311"/>
      <c r="C13" s="375"/>
      <c r="D13" s="376"/>
      <c r="E13" s="376"/>
      <c r="F13" s="376"/>
      <c r="G13" s="376"/>
      <c r="H13" s="377"/>
      <c r="I13" s="297"/>
      <c r="J13" s="298"/>
      <c r="K13" s="333"/>
      <c r="L13" s="384"/>
      <c r="M13" s="372"/>
      <c r="N13" s="373"/>
      <c r="O13" s="373"/>
      <c r="P13" s="373"/>
      <c r="Q13" s="373"/>
      <c r="R13" s="374"/>
      <c r="S13" s="297"/>
      <c r="T13" s="298"/>
    </row>
    <row r="14" spans="1:20" ht="12" customHeight="1">
      <c r="A14" s="353"/>
      <c r="B14" s="311"/>
      <c r="C14" s="375"/>
      <c r="D14" s="376"/>
      <c r="E14" s="376"/>
      <c r="F14" s="376"/>
      <c r="G14" s="376"/>
      <c r="H14" s="377"/>
      <c r="I14" s="297"/>
      <c r="J14" s="298"/>
      <c r="K14" s="333"/>
      <c r="L14" s="384"/>
      <c r="M14" s="372"/>
      <c r="N14" s="373"/>
      <c r="O14" s="373"/>
      <c r="P14" s="373"/>
      <c r="Q14" s="373"/>
      <c r="R14" s="374"/>
      <c r="S14" s="297"/>
      <c r="T14" s="298"/>
    </row>
    <row r="15" spans="1:20" ht="12" customHeight="1">
      <c r="A15" s="353"/>
      <c r="B15" s="311"/>
      <c r="C15" s="375"/>
      <c r="D15" s="376"/>
      <c r="E15" s="376"/>
      <c r="F15" s="376"/>
      <c r="G15" s="376"/>
      <c r="H15" s="377"/>
      <c r="I15" s="297"/>
      <c r="J15" s="298"/>
      <c r="K15" s="333"/>
      <c r="L15" s="384"/>
      <c r="M15" s="372"/>
      <c r="N15" s="373"/>
      <c r="O15" s="373"/>
      <c r="P15" s="373"/>
      <c r="Q15" s="373"/>
      <c r="R15" s="374"/>
      <c r="S15" s="297"/>
      <c r="T15" s="298"/>
    </row>
    <row r="16" spans="1:20" ht="12" customHeight="1">
      <c r="A16" s="353"/>
      <c r="B16" s="311"/>
      <c r="C16" s="375"/>
      <c r="D16" s="376"/>
      <c r="E16" s="376"/>
      <c r="F16" s="376"/>
      <c r="G16" s="376"/>
      <c r="H16" s="377"/>
      <c r="I16" s="297"/>
      <c r="J16" s="298"/>
      <c r="K16" s="333"/>
      <c r="L16" s="384"/>
      <c r="M16" s="372"/>
      <c r="N16" s="373"/>
      <c r="O16" s="373"/>
      <c r="P16" s="373"/>
      <c r="Q16" s="373"/>
      <c r="R16" s="374"/>
      <c r="S16" s="297"/>
      <c r="T16" s="298"/>
    </row>
    <row r="17" spans="1:20" ht="12" customHeight="1">
      <c r="A17" s="353"/>
      <c r="B17" s="311"/>
      <c r="C17" s="375"/>
      <c r="D17" s="376"/>
      <c r="E17" s="376"/>
      <c r="F17" s="376"/>
      <c r="G17" s="376"/>
      <c r="H17" s="377"/>
      <c r="I17" s="297"/>
      <c r="J17" s="298"/>
      <c r="K17" s="333"/>
      <c r="L17" s="384"/>
      <c r="M17" s="372"/>
      <c r="N17" s="373"/>
      <c r="O17" s="373"/>
      <c r="P17" s="373"/>
      <c r="Q17" s="373"/>
      <c r="R17" s="374"/>
      <c r="S17" s="297"/>
      <c r="T17" s="298"/>
    </row>
    <row r="18" spans="1:20" ht="12" customHeight="1">
      <c r="A18" s="357"/>
      <c r="B18" s="358"/>
      <c r="C18" s="375"/>
      <c r="D18" s="376"/>
      <c r="E18" s="376"/>
      <c r="F18" s="376"/>
      <c r="G18" s="376"/>
      <c r="H18" s="377"/>
      <c r="I18" s="331"/>
      <c r="J18" s="378"/>
      <c r="K18" s="333"/>
      <c r="L18" s="334"/>
      <c r="M18" s="372"/>
      <c r="N18" s="373"/>
      <c r="O18" s="373"/>
      <c r="P18" s="373"/>
      <c r="Q18" s="373"/>
      <c r="R18" s="374"/>
      <c r="S18" s="297"/>
      <c r="T18" s="298"/>
    </row>
    <row r="19" spans="1:20" ht="12" customHeight="1">
      <c r="A19" s="357"/>
      <c r="B19" s="358"/>
      <c r="C19" s="375"/>
      <c r="D19" s="376"/>
      <c r="E19" s="376"/>
      <c r="F19" s="376"/>
      <c r="G19" s="376"/>
      <c r="H19" s="377"/>
      <c r="I19" s="331"/>
      <c r="J19" s="378"/>
      <c r="K19" s="333"/>
      <c r="L19" s="334"/>
      <c r="M19" s="372"/>
      <c r="N19" s="373"/>
      <c r="O19" s="373"/>
      <c r="P19" s="373"/>
      <c r="Q19" s="373"/>
      <c r="R19" s="374"/>
      <c r="S19" s="297"/>
      <c r="T19" s="298"/>
    </row>
    <row r="20" spans="1:20" ht="12" customHeight="1">
      <c r="A20" s="357"/>
      <c r="B20" s="358"/>
      <c r="C20" s="375"/>
      <c r="D20" s="376"/>
      <c r="E20" s="376"/>
      <c r="F20" s="376"/>
      <c r="G20" s="376"/>
      <c r="H20" s="377"/>
      <c r="I20" s="331"/>
      <c r="J20" s="378"/>
      <c r="K20" s="333"/>
      <c r="L20" s="334"/>
      <c r="M20" s="372"/>
      <c r="N20" s="373"/>
      <c r="O20" s="373"/>
      <c r="P20" s="373"/>
      <c r="Q20" s="373"/>
      <c r="R20" s="374"/>
      <c r="S20" s="299"/>
      <c r="T20" s="300"/>
    </row>
    <row r="21" spans="1:23" ht="12" customHeight="1">
      <c r="A21" s="357"/>
      <c r="B21" s="358"/>
      <c r="C21" s="375"/>
      <c r="D21" s="376"/>
      <c r="E21" s="376"/>
      <c r="F21" s="376"/>
      <c r="G21" s="376"/>
      <c r="H21" s="377"/>
      <c r="I21" s="331"/>
      <c r="J21" s="378"/>
      <c r="K21" s="333"/>
      <c r="L21" s="334"/>
      <c r="M21" s="372"/>
      <c r="N21" s="373"/>
      <c r="O21" s="373"/>
      <c r="P21" s="373"/>
      <c r="Q21" s="373"/>
      <c r="R21" s="374"/>
      <c r="S21" s="331"/>
      <c r="T21" s="330"/>
      <c r="V21" s="78"/>
      <c r="W21"/>
    </row>
    <row r="22" spans="1:20" ht="12" customHeight="1">
      <c r="A22" s="357"/>
      <c r="B22" s="358"/>
      <c r="C22" s="375"/>
      <c r="D22" s="376"/>
      <c r="E22" s="376"/>
      <c r="F22" s="376"/>
      <c r="G22" s="376"/>
      <c r="H22" s="377"/>
      <c r="I22" s="331"/>
      <c r="J22" s="378"/>
      <c r="K22" s="333"/>
      <c r="L22" s="334"/>
      <c r="M22" s="372"/>
      <c r="N22" s="373"/>
      <c r="O22" s="373"/>
      <c r="P22" s="373"/>
      <c r="Q22" s="373"/>
      <c r="R22" s="374"/>
      <c r="S22" s="331"/>
      <c r="T22" s="330"/>
    </row>
    <row r="23" spans="1:20" ht="12" customHeight="1">
      <c r="A23" s="357"/>
      <c r="B23" s="358"/>
      <c r="C23" s="375"/>
      <c r="D23" s="376"/>
      <c r="E23" s="376"/>
      <c r="F23" s="376"/>
      <c r="G23" s="376"/>
      <c r="H23" s="377"/>
      <c r="I23" s="331"/>
      <c r="J23" s="378"/>
      <c r="K23" s="333"/>
      <c r="L23" s="334"/>
      <c r="M23" s="372"/>
      <c r="N23" s="373"/>
      <c r="O23" s="373"/>
      <c r="P23" s="373"/>
      <c r="Q23" s="373"/>
      <c r="R23" s="374"/>
      <c r="S23" s="331"/>
      <c r="T23" s="330"/>
    </row>
    <row r="24" spans="1:20" ht="12" customHeight="1">
      <c r="A24" s="357"/>
      <c r="B24" s="358"/>
      <c r="C24" s="375"/>
      <c r="D24" s="376"/>
      <c r="E24" s="376"/>
      <c r="F24" s="376"/>
      <c r="G24" s="376"/>
      <c r="H24" s="377"/>
      <c r="I24" s="331"/>
      <c r="J24" s="378"/>
      <c r="K24" s="333"/>
      <c r="L24" s="334"/>
      <c r="M24" s="372"/>
      <c r="N24" s="373"/>
      <c r="O24" s="373"/>
      <c r="P24" s="373"/>
      <c r="Q24" s="373"/>
      <c r="R24" s="374"/>
      <c r="S24" s="331"/>
      <c r="T24" s="330"/>
    </row>
    <row r="25" spans="1:20" ht="12" customHeight="1">
      <c r="A25" s="357"/>
      <c r="B25" s="358"/>
      <c r="C25" s="375"/>
      <c r="D25" s="376"/>
      <c r="E25" s="376"/>
      <c r="F25" s="376"/>
      <c r="G25" s="376"/>
      <c r="H25" s="377"/>
      <c r="I25" s="331"/>
      <c r="J25" s="378"/>
      <c r="K25" s="333"/>
      <c r="L25" s="334"/>
      <c r="M25" s="372"/>
      <c r="N25" s="373"/>
      <c r="O25" s="373"/>
      <c r="P25" s="373"/>
      <c r="Q25" s="373"/>
      <c r="R25" s="374"/>
      <c r="S25" s="331"/>
      <c r="T25" s="330"/>
    </row>
    <row r="26" spans="1:20" ht="12" customHeight="1">
      <c r="A26" s="357"/>
      <c r="B26" s="358"/>
      <c r="C26" s="375"/>
      <c r="D26" s="376"/>
      <c r="E26" s="376"/>
      <c r="F26" s="376"/>
      <c r="G26" s="376"/>
      <c r="H26" s="377"/>
      <c r="I26" s="331"/>
      <c r="J26" s="378"/>
      <c r="K26" s="333"/>
      <c r="L26" s="334"/>
      <c r="M26" s="372"/>
      <c r="N26" s="373"/>
      <c r="O26" s="373"/>
      <c r="P26" s="373"/>
      <c r="Q26" s="373"/>
      <c r="R26" s="374"/>
      <c r="S26" s="331"/>
      <c r="T26" s="330"/>
    </row>
    <row r="27" spans="1:20" ht="12" customHeight="1">
      <c r="A27" s="357"/>
      <c r="B27" s="358"/>
      <c r="C27" s="375"/>
      <c r="D27" s="376"/>
      <c r="E27" s="376"/>
      <c r="F27" s="376"/>
      <c r="G27" s="376"/>
      <c r="H27" s="377"/>
      <c r="I27" s="331"/>
      <c r="J27" s="378"/>
      <c r="K27" s="333"/>
      <c r="L27" s="334"/>
      <c r="M27" s="372"/>
      <c r="N27" s="373"/>
      <c r="O27" s="373"/>
      <c r="P27" s="373"/>
      <c r="Q27" s="373"/>
      <c r="R27" s="374"/>
      <c r="S27" s="331"/>
      <c r="T27" s="330"/>
    </row>
    <row r="28" spans="1:20" ht="12" customHeight="1">
      <c r="A28" s="357"/>
      <c r="B28" s="358"/>
      <c r="C28" s="375"/>
      <c r="D28" s="376"/>
      <c r="E28" s="376"/>
      <c r="F28" s="376"/>
      <c r="G28" s="376"/>
      <c r="H28" s="377"/>
      <c r="I28" s="331"/>
      <c r="J28" s="378"/>
      <c r="K28" s="333"/>
      <c r="L28" s="334"/>
      <c r="M28" s="372"/>
      <c r="N28" s="373"/>
      <c r="O28" s="373"/>
      <c r="P28" s="373"/>
      <c r="Q28" s="373"/>
      <c r="R28" s="374"/>
      <c r="S28" s="331"/>
      <c r="T28" s="330"/>
    </row>
    <row r="29" spans="1:20" ht="12" customHeight="1">
      <c r="A29" s="357"/>
      <c r="B29" s="358"/>
      <c r="C29" s="375"/>
      <c r="D29" s="376"/>
      <c r="E29" s="376"/>
      <c r="F29" s="376"/>
      <c r="G29" s="376"/>
      <c r="H29" s="377"/>
      <c r="I29" s="331"/>
      <c r="J29" s="378"/>
      <c r="K29" s="333"/>
      <c r="L29" s="334"/>
      <c r="M29" s="372"/>
      <c r="N29" s="373"/>
      <c r="O29" s="373"/>
      <c r="P29" s="373"/>
      <c r="Q29" s="373"/>
      <c r="R29" s="374"/>
      <c r="S29" s="331"/>
      <c r="T29" s="330"/>
    </row>
    <row r="30" spans="1:20" ht="12" customHeight="1">
      <c r="A30" s="357"/>
      <c r="B30" s="358"/>
      <c r="C30" s="375"/>
      <c r="D30" s="376"/>
      <c r="E30" s="376"/>
      <c r="F30" s="376"/>
      <c r="G30" s="376"/>
      <c r="H30" s="377"/>
      <c r="I30" s="331"/>
      <c r="J30" s="378"/>
      <c r="K30" s="333"/>
      <c r="L30" s="334"/>
      <c r="M30" s="372"/>
      <c r="N30" s="373"/>
      <c r="O30" s="373"/>
      <c r="P30" s="373"/>
      <c r="Q30" s="373"/>
      <c r="R30" s="374"/>
      <c r="S30" s="331"/>
      <c r="T30" s="330"/>
    </row>
    <row r="31" spans="1:20" ht="12" customHeight="1">
      <c r="A31" s="357"/>
      <c r="B31" s="358"/>
      <c r="C31" s="375"/>
      <c r="D31" s="376"/>
      <c r="E31" s="376"/>
      <c r="F31" s="376"/>
      <c r="G31" s="376"/>
      <c r="H31" s="377"/>
      <c r="I31" s="331"/>
      <c r="J31" s="378"/>
      <c r="K31" s="333"/>
      <c r="L31" s="334"/>
      <c r="M31" s="372"/>
      <c r="N31" s="373"/>
      <c r="O31" s="373"/>
      <c r="P31" s="373"/>
      <c r="Q31" s="373"/>
      <c r="R31" s="374"/>
      <c r="S31" s="331"/>
      <c r="T31" s="330"/>
    </row>
    <row r="32" spans="1:20" ht="12" customHeight="1">
      <c r="A32" s="357"/>
      <c r="B32" s="358"/>
      <c r="C32" s="375"/>
      <c r="D32" s="376"/>
      <c r="E32" s="376"/>
      <c r="F32" s="376"/>
      <c r="G32" s="376"/>
      <c r="H32" s="377"/>
      <c r="I32" s="331"/>
      <c r="J32" s="378"/>
      <c r="K32" s="333"/>
      <c r="L32" s="334"/>
      <c r="M32" s="372"/>
      <c r="N32" s="373"/>
      <c r="O32" s="373"/>
      <c r="P32" s="373"/>
      <c r="Q32" s="373"/>
      <c r="R32" s="374"/>
      <c r="S32" s="331"/>
      <c r="T32" s="330"/>
    </row>
    <row r="33" spans="1:20" ht="12" customHeight="1">
      <c r="A33" s="357"/>
      <c r="B33" s="358"/>
      <c r="C33" s="375"/>
      <c r="D33" s="376"/>
      <c r="E33" s="376"/>
      <c r="F33" s="376"/>
      <c r="G33" s="376"/>
      <c r="H33" s="377"/>
      <c r="I33" s="331"/>
      <c r="J33" s="378"/>
      <c r="K33" s="333"/>
      <c r="L33" s="334"/>
      <c r="M33" s="372"/>
      <c r="N33" s="373"/>
      <c r="O33" s="373"/>
      <c r="P33" s="373"/>
      <c r="Q33" s="373"/>
      <c r="R33" s="374"/>
      <c r="S33" s="331"/>
      <c r="T33" s="330"/>
    </row>
    <row r="34" spans="1:20" ht="12" customHeight="1">
      <c r="A34" s="357"/>
      <c r="B34" s="358"/>
      <c r="C34" s="375"/>
      <c r="D34" s="376"/>
      <c r="E34" s="376"/>
      <c r="F34" s="376"/>
      <c r="G34" s="376"/>
      <c r="H34" s="377"/>
      <c r="I34" s="331"/>
      <c r="J34" s="378"/>
      <c r="K34" s="333"/>
      <c r="L34" s="334"/>
      <c r="M34" s="372"/>
      <c r="N34" s="373"/>
      <c r="O34" s="373"/>
      <c r="P34" s="373"/>
      <c r="Q34" s="373"/>
      <c r="R34" s="374"/>
      <c r="S34" s="331"/>
      <c r="T34" s="330"/>
    </row>
    <row r="35" spans="1:20" ht="12" customHeight="1">
      <c r="A35" s="357"/>
      <c r="B35" s="358"/>
      <c r="C35" s="375"/>
      <c r="D35" s="376"/>
      <c r="E35" s="376"/>
      <c r="F35" s="376"/>
      <c r="G35" s="376"/>
      <c r="H35" s="377"/>
      <c r="I35" s="331"/>
      <c r="J35" s="378"/>
      <c r="K35" s="333"/>
      <c r="L35" s="334"/>
      <c r="M35" s="372"/>
      <c r="N35" s="373"/>
      <c r="O35" s="373"/>
      <c r="P35" s="373"/>
      <c r="Q35" s="373"/>
      <c r="R35" s="374"/>
      <c r="S35" s="331"/>
      <c r="T35" s="330"/>
    </row>
    <row r="36" spans="1:20" ht="12" customHeight="1">
      <c r="A36" s="357"/>
      <c r="B36" s="369"/>
      <c r="C36" s="375"/>
      <c r="D36" s="376"/>
      <c r="E36" s="376"/>
      <c r="F36" s="376"/>
      <c r="G36" s="376"/>
      <c r="H36" s="377"/>
      <c r="I36" s="331"/>
      <c r="J36" s="378"/>
      <c r="K36" s="333"/>
      <c r="L36" s="334"/>
      <c r="M36" s="372"/>
      <c r="N36" s="373"/>
      <c r="O36" s="373"/>
      <c r="P36" s="373"/>
      <c r="Q36" s="373"/>
      <c r="R36" s="374"/>
      <c r="S36" s="331"/>
      <c r="T36" s="330"/>
    </row>
    <row r="37" spans="1:20" ht="12" customHeight="1">
      <c r="A37" s="357"/>
      <c r="B37" s="358"/>
      <c r="C37" s="375"/>
      <c r="D37" s="376"/>
      <c r="E37" s="376"/>
      <c r="F37" s="376"/>
      <c r="G37" s="376"/>
      <c r="H37" s="377"/>
      <c r="I37" s="331"/>
      <c r="J37" s="378"/>
      <c r="K37" s="333"/>
      <c r="L37" s="334"/>
      <c r="M37" s="372"/>
      <c r="N37" s="373"/>
      <c r="O37" s="373"/>
      <c r="P37" s="373"/>
      <c r="Q37" s="373"/>
      <c r="R37" s="374"/>
      <c r="S37" s="331"/>
      <c r="T37" s="330"/>
    </row>
    <row r="38" spans="1:20" ht="12" customHeight="1">
      <c r="A38" s="357"/>
      <c r="B38" s="358"/>
      <c r="C38" s="375"/>
      <c r="D38" s="376"/>
      <c r="E38" s="376"/>
      <c r="F38" s="376"/>
      <c r="G38" s="376"/>
      <c r="H38" s="377"/>
      <c r="I38" s="331"/>
      <c r="J38" s="378"/>
      <c r="K38" s="333"/>
      <c r="L38" s="334"/>
      <c r="M38" s="372"/>
      <c r="N38" s="373"/>
      <c r="O38" s="373"/>
      <c r="P38" s="373"/>
      <c r="Q38" s="373"/>
      <c r="R38" s="374"/>
      <c r="S38" s="331"/>
      <c r="T38" s="330"/>
    </row>
    <row r="39" spans="1:20" ht="12" customHeight="1">
      <c r="A39" s="357"/>
      <c r="B39" s="358"/>
      <c r="C39" s="375"/>
      <c r="D39" s="376"/>
      <c r="E39" s="376"/>
      <c r="F39" s="376"/>
      <c r="G39" s="376"/>
      <c r="H39" s="377"/>
      <c r="I39" s="331"/>
      <c r="J39" s="378"/>
      <c r="K39" s="333"/>
      <c r="L39" s="334"/>
      <c r="M39" s="372"/>
      <c r="N39" s="373"/>
      <c r="O39" s="373"/>
      <c r="P39" s="373"/>
      <c r="Q39" s="373"/>
      <c r="R39" s="374"/>
      <c r="S39" s="331"/>
      <c r="T39" s="330"/>
    </row>
    <row r="40" spans="1:20" ht="12" customHeight="1">
      <c r="A40" s="357"/>
      <c r="B40" s="369"/>
      <c r="C40" s="375"/>
      <c r="D40" s="376"/>
      <c r="E40" s="376"/>
      <c r="F40" s="376"/>
      <c r="G40" s="376"/>
      <c r="H40" s="377"/>
      <c r="I40" s="331"/>
      <c r="J40" s="378"/>
      <c r="K40" s="333"/>
      <c r="L40" s="334"/>
      <c r="M40" s="372"/>
      <c r="N40" s="373"/>
      <c r="O40" s="373"/>
      <c r="P40" s="373"/>
      <c r="Q40" s="373"/>
      <c r="R40" s="374"/>
      <c r="S40" s="331"/>
      <c r="T40" s="330"/>
    </row>
    <row r="41" spans="1:20" ht="12" customHeight="1">
      <c r="A41" s="353"/>
      <c r="B41" s="311"/>
      <c r="C41" s="375"/>
      <c r="D41" s="376"/>
      <c r="E41" s="376"/>
      <c r="F41" s="376"/>
      <c r="G41" s="376"/>
      <c r="H41" s="377"/>
      <c r="I41" s="297"/>
      <c r="J41" s="298"/>
      <c r="K41" s="333"/>
      <c r="L41" s="334"/>
      <c r="M41" s="372"/>
      <c r="N41" s="373"/>
      <c r="O41" s="373"/>
      <c r="P41" s="373"/>
      <c r="Q41" s="373"/>
      <c r="R41" s="374"/>
      <c r="S41" s="331"/>
      <c r="T41" s="330"/>
    </row>
    <row r="42" spans="1:20" ht="12" customHeight="1">
      <c r="A42" s="353"/>
      <c r="B42" s="311"/>
      <c r="C42" s="375"/>
      <c r="D42" s="376"/>
      <c r="E42" s="376"/>
      <c r="F42" s="376"/>
      <c r="G42" s="376"/>
      <c r="H42" s="377"/>
      <c r="I42" s="297"/>
      <c r="J42" s="298"/>
      <c r="K42" s="333"/>
      <c r="L42" s="334"/>
      <c r="M42" s="372"/>
      <c r="N42" s="373"/>
      <c r="O42" s="373"/>
      <c r="P42" s="373"/>
      <c r="Q42" s="373"/>
      <c r="R42" s="374"/>
      <c r="S42" s="331"/>
      <c r="T42" s="330"/>
    </row>
    <row r="43" spans="1:20" ht="12" customHeight="1">
      <c r="A43" s="353"/>
      <c r="B43" s="311"/>
      <c r="C43" s="375"/>
      <c r="D43" s="376"/>
      <c r="E43" s="376"/>
      <c r="F43" s="376"/>
      <c r="G43" s="376"/>
      <c r="H43" s="377"/>
      <c r="I43" s="297"/>
      <c r="J43" s="298"/>
      <c r="K43" s="333"/>
      <c r="L43" s="334"/>
      <c r="M43" s="372"/>
      <c r="N43" s="373"/>
      <c r="O43" s="373"/>
      <c r="P43" s="373"/>
      <c r="Q43" s="373"/>
      <c r="R43" s="374"/>
      <c r="S43" s="331"/>
      <c r="T43" s="330"/>
    </row>
    <row r="44" spans="1:20" ht="12" customHeight="1">
      <c r="A44" s="353"/>
      <c r="B44" s="311"/>
      <c r="C44" s="375"/>
      <c r="D44" s="376"/>
      <c r="E44" s="376"/>
      <c r="F44" s="376"/>
      <c r="G44" s="376"/>
      <c r="H44" s="377"/>
      <c r="I44" s="323"/>
      <c r="J44" s="322"/>
      <c r="K44" s="333"/>
      <c r="L44" s="334"/>
      <c r="M44" s="372"/>
      <c r="N44" s="373"/>
      <c r="O44" s="373"/>
      <c r="P44" s="373"/>
      <c r="Q44" s="373"/>
      <c r="R44" s="374"/>
      <c r="S44" s="329"/>
      <c r="T44" s="330"/>
    </row>
    <row r="45" spans="1:20" ht="12" customHeight="1">
      <c r="A45" s="380" t="s">
        <v>366</v>
      </c>
      <c r="B45" s="381"/>
      <c r="C45" s="381"/>
      <c r="D45" s="381"/>
      <c r="E45" s="381"/>
      <c r="F45" s="381"/>
      <c r="G45" s="381"/>
      <c r="H45" s="382"/>
      <c r="I45" s="324">
        <f>SUM(I6:J44)</f>
        <v>0</v>
      </c>
      <c r="J45" s="325"/>
      <c r="K45" s="348"/>
      <c r="L45" s="349"/>
      <c r="M45" s="372"/>
      <c r="N45" s="373"/>
      <c r="O45" s="373"/>
      <c r="P45" s="373"/>
      <c r="Q45" s="373"/>
      <c r="R45" s="374"/>
      <c r="S45" s="329"/>
      <c r="T45" s="330"/>
    </row>
    <row r="46" spans="1:20" ht="12" customHeight="1">
      <c r="A46" s="312" t="s">
        <v>355</v>
      </c>
      <c r="B46" s="313"/>
      <c r="C46" s="344" t="s">
        <v>357</v>
      </c>
      <c r="D46" s="320"/>
      <c r="E46" s="313"/>
      <c r="F46" s="313"/>
      <c r="G46" s="313"/>
      <c r="H46" s="313"/>
      <c r="I46" s="313"/>
      <c r="J46" s="321"/>
      <c r="K46" s="348"/>
      <c r="L46" s="349"/>
      <c r="M46" s="372"/>
      <c r="N46" s="373"/>
      <c r="O46" s="373"/>
      <c r="P46" s="373"/>
      <c r="Q46" s="373"/>
      <c r="R46" s="374"/>
      <c r="S46" s="329"/>
      <c r="T46" s="330"/>
    </row>
    <row r="47" spans="1:20" ht="12" customHeight="1">
      <c r="A47" s="314"/>
      <c r="B47" s="315"/>
      <c r="C47" s="345"/>
      <c r="D47" s="317"/>
      <c r="E47" s="317"/>
      <c r="F47" s="317"/>
      <c r="G47" s="317"/>
      <c r="H47" s="317"/>
      <c r="I47" s="317"/>
      <c r="J47" s="322"/>
      <c r="K47" s="348"/>
      <c r="L47" s="349"/>
      <c r="M47" s="372"/>
      <c r="N47" s="373"/>
      <c r="O47" s="373"/>
      <c r="P47" s="373"/>
      <c r="Q47" s="373"/>
      <c r="R47" s="374"/>
      <c r="S47" s="329"/>
      <c r="T47" s="330"/>
    </row>
    <row r="48" spans="1:20" ht="12" customHeight="1">
      <c r="A48" s="314"/>
      <c r="B48" s="315"/>
      <c r="C48" s="345"/>
      <c r="D48" s="320"/>
      <c r="E48" s="313"/>
      <c r="F48" s="313"/>
      <c r="G48" s="313"/>
      <c r="H48" s="313"/>
      <c r="I48" s="313"/>
      <c r="J48" s="321"/>
      <c r="K48" s="348"/>
      <c r="L48" s="349"/>
      <c r="M48" s="372"/>
      <c r="N48" s="373"/>
      <c r="O48" s="373"/>
      <c r="P48" s="373"/>
      <c r="Q48" s="373"/>
      <c r="R48" s="374"/>
      <c r="S48" s="329"/>
      <c r="T48" s="330"/>
    </row>
    <row r="49" spans="1:20" ht="12" customHeight="1">
      <c r="A49" s="314"/>
      <c r="B49" s="315"/>
      <c r="C49" s="345"/>
      <c r="D49" s="317"/>
      <c r="E49" s="317"/>
      <c r="F49" s="317"/>
      <c r="G49" s="317"/>
      <c r="H49" s="317"/>
      <c r="I49" s="317"/>
      <c r="J49" s="322"/>
      <c r="K49" s="348"/>
      <c r="L49" s="349"/>
      <c r="M49" s="372"/>
      <c r="N49" s="373"/>
      <c r="O49" s="373"/>
      <c r="P49" s="373"/>
      <c r="Q49" s="373"/>
      <c r="R49" s="374"/>
      <c r="S49" s="329"/>
      <c r="T49" s="330"/>
    </row>
    <row r="50" spans="1:20" ht="12" customHeight="1">
      <c r="A50" s="314"/>
      <c r="B50" s="315"/>
      <c r="C50" s="345"/>
      <c r="D50" s="320"/>
      <c r="E50" s="313"/>
      <c r="F50" s="313"/>
      <c r="G50" s="313"/>
      <c r="H50" s="313"/>
      <c r="I50" s="313"/>
      <c r="J50" s="321"/>
      <c r="K50" s="348"/>
      <c r="L50" s="349"/>
      <c r="M50" s="372"/>
      <c r="N50" s="373"/>
      <c r="O50" s="373"/>
      <c r="P50" s="373"/>
      <c r="Q50" s="373"/>
      <c r="R50" s="374"/>
      <c r="S50" s="329"/>
      <c r="T50" s="330"/>
    </row>
    <row r="51" spans="1:20" ht="12" customHeight="1">
      <c r="A51" s="314"/>
      <c r="B51" s="315"/>
      <c r="C51" s="345"/>
      <c r="D51" s="317"/>
      <c r="E51" s="317"/>
      <c r="F51" s="317"/>
      <c r="G51" s="317"/>
      <c r="H51" s="317"/>
      <c r="I51" s="317"/>
      <c r="J51" s="322"/>
      <c r="K51" s="348"/>
      <c r="L51" s="349"/>
      <c r="M51" s="372"/>
      <c r="N51" s="373"/>
      <c r="O51" s="373"/>
      <c r="P51" s="373"/>
      <c r="Q51" s="373"/>
      <c r="R51" s="374"/>
      <c r="S51" s="323"/>
      <c r="T51" s="322"/>
    </row>
    <row r="52" spans="1:20" ht="12" customHeight="1">
      <c r="A52" s="316"/>
      <c r="B52" s="317"/>
      <c r="C52" s="346"/>
      <c r="D52" s="326" t="s">
        <v>356</v>
      </c>
      <c r="E52" s="327"/>
      <c r="F52" s="327"/>
      <c r="G52" s="327"/>
      <c r="H52" s="327"/>
      <c r="I52" s="327"/>
      <c r="J52" s="328"/>
      <c r="K52" s="318" t="s">
        <v>365</v>
      </c>
      <c r="L52" s="319"/>
      <c r="M52" s="319"/>
      <c r="N52" s="319"/>
      <c r="O52" s="319"/>
      <c r="P52" s="319"/>
      <c r="Q52" s="319"/>
      <c r="R52" s="300"/>
      <c r="S52" s="324">
        <f>SUM(S6:T51)</f>
        <v>0</v>
      </c>
      <c r="T52" s="325"/>
    </row>
    <row r="53" spans="1:20" ht="23.25" customHeight="1">
      <c r="A53" s="306" t="s">
        <v>362</v>
      </c>
      <c r="B53" s="306"/>
      <c r="C53" s="306"/>
      <c r="D53" s="306"/>
      <c r="E53" s="306"/>
      <c r="F53" s="306"/>
      <c r="G53" s="306"/>
      <c r="H53" s="306"/>
      <c r="I53" s="306" t="s">
        <v>358</v>
      </c>
      <c r="J53" s="306"/>
      <c r="K53" s="306"/>
      <c r="L53" s="306" t="s">
        <v>361</v>
      </c>
      <c r="M53" s="306"/>
      <c r="N53" s="306"/>
      <c r="O53" s="306" t="s">
        <v>359</v>
      </c>
      <c r="P53" s="306"/>
      <c r="Q53" s="306"/>
      <c r="R53" s="306" t="s">
        <v>360</v>
      </c>
      <c r="S53" s="306"/>
      <c r="T53" s="306"/>
    </row>
    <row r="54" spans="1:20" ht="12.75">
      <c r="A54" s="337" t="s">
        <v>35</v>
      </c>
      <c r="B54" s="305"/>
      <c r="C54" s="305"/>
      <c r="D54" s="305"/>
      <c r="E54" s="305"/>
      <c r="F54" s="305"/>
      <c r="G54" s="305"/>
      <c r="H54" s="305"/>
      <c r="I54" s="361">
        <f>(Jan!R54)</f>
        <v>-664.36</v>
      </c>
      <c r="J54" s="361"/>
      <c r="K54" s="361"/>
      <c r="L54" s="343">
        <f>SUMIF(C6:C44,"Dues-VFW",I6:I44)</f>
        <v>0</v>
      </c>
      <c r="M54" s="343"/>
      <c r="N54" s="343"/>
      <c r="O54" s="343">
        <f>SUMIF(M6:M51,"Dues-VFW",S6:S51)</f>
        <v>0</v>
      </c>
      <c r="P54" s="343"/>
      <c r="Q54" s="343"/>
      <c r="R54" s="361">
        <f aca="true" t="shared" si="0" ref="R54:R62">I54+L54-O54</f>
        <v>-664.36</v>
      </c>
      <c r="S54" s="361"/>
      <c r="T54" s="361"/>
    </row>
    <row r="55" spans="1:20" ht="12.75">
      <c r="A55" s="338" t="s">
        <v>37</v>
      </c>
      <c r="B55" s="339"/>
      <c r="C55" s="339"/>
      <c r="D55" s="339"/>
      <c r="E55" s="339"/>
      <c r="F55" s="339"/>
      <c r="G55" s="339"/>
      <c r="H55" s="339"/>
      <c r="I55" s="361">
        <f>(Jan!R55)</f>
        <v>0</v>
      </c>
      <c r="J55" s="361"/>
      <c r="K55" s="361"/>
      <c r="L55" s="343">
        <v>0</v>
      </c>
      <c r="M55" s="343"/>
      <c r="N55" s="343"/>
      <c r="O55" s="343">
        <v>0</v>
      </c>
      <c r="P55" s="343"/>
      <c r="Q55" s="343"/>
      <c r="R55" s="361">
        <f t="shared" si="0"/>
        <v>0</v>
      </c>
      <c r="S55" s="361"/>
      <c r="T55" s="361"/>
    </row>
    <row r="56" spans="1:20" ht="12.75">
      <c r="A56" s="338" t="s">
        <v>36</v>
      </c>
      <c r="B56" s="339"/>
      <c r="C56" s="339"/>
      <c r="D56" s="339"/>
      <c r="E56" s="339"/>
      <c r="F56" s="339"/>
      <c r="G56" s="339"/>
      <c r="H56" s="339"/>
      <c r="I56" s="361">
        <f>(Jan!R56)</f>
        <v>-5117.220000000007</v>
      </c>
      <c r="J56" s="361"/>
      <c r="K56" s="361"/>
      <c r="L56" s="343">
        <f>I45-L54-L55-L57-L58-L59-L60-L61-L62-L63-L64-L65</f>
        <v>0</v>
      </c>
      <c r="M56" s="343"/>
      <c r="N56" s="343"/>
      <c r="O56" s="343">
        <f>S52-O54-O55-O57-O58-O59-O60-O61-O62-O63-O64-O65</f>
        <v>0</v>
      </c>
      <c r="P56" s="343"/>
      <c r="Q56" s="343"/>
      <c r="R56" s="361">
        <f t="shared" si="0"/>
        <v>-5117.220000000007</v>
      </c>
      <c r="S56" s="361"/>
      <c r="T56" s="361"/>
    </row>
    <row r="57" spans="1:20" ht="12.75">
      <c r="A57" s="338" t="s">
        <v>38</v>
      </c>
      <c r="B57" s="339"/>
      <c r="C57" s="339"/>
      <c r="D57" s="339"/>
      <c r="E57" s="339"/>
      <c r="F57" s="339"/>
      <c r="G57" s="339"/>
      <c r="H57" s="339"/>
      <c r="I57" s="361">
        <f>(Jan!R57)</f>
        <v>135</v>
      </c>
      <c r="J57" s="361"/>
      <c r="K57" s="361"/>
      <c r="L57" s="343">
        <f>SUMIF(C6:C44,"Fund-Relief",I6:I44)</f>
        <v>0</v>
      </c>
      <c r="M57" s="343"/>
      <c r="N57" s="343"/>
      <c r="O57" s="343">
        <f>SUMIF(M6:M51,"Fund-Relief",S6:S51)</f>
        <v>0</v>
      </c>
      <c r="P57" s="343"/>
      <c r="Q57" s="343"/>
      <c r="R57" s="361">
        <f t="shared" si="0"/>
        <v>135</v>
      </c>
      <c r="S57" s="361"/>
      <c r="T57" s="361"/>
    </row>
    <row r="58" spans="1:20" ht="12.75">
      <c r="A58" s="337" t="s">
        <v>39</v>
      </c>
      <c r="B58" s="305"/>
      <c r="C58" s="305"/>
      <c r="D58" s="305"/>
      <c r="E58" s="305"/>
      <c r="F58" s="305"/>
      <c r="G58" s="305"/>
      <c r="H58" s="305"/>
      <c r="I58" s="361">
        <f>(Jan!R58)</f>
        <v>1673.21</v>
      </c>
      <c r="J58" s="361"/>
      <c r="K58" s="361"/>
      <c r="L58" s="343">
        <f>SUMIF(C6:C44,"Dues-Reserve",I6:I44)</f>
        <v>0</v>
      </c>
      <c r="M58" s="343"/>
      <c r="N58" s="343"/>
      <c r="O58" s="343">
        <f>SUMIF(M6:M51,"Dues-Reserve",S6:S51)</f>
        <v>0</v>
      </c>
      <c r="P58" s="343"/>
      <c r="Q58" s="343"/>
      <c r="R58" s="361">
        <f t="shared" si="0"/>
        <v>1673.21</v>
      </c>
      <c r="S58" s="361"/>
      <c r="T58" s="361"/>
    </row>
    <row r="59" spans="1:20" ht="12.75">
      <c r="A59" s="338" t="s">
        <v>40</v>
      </c>
      <c r="B59" s="339"/>
      <c r="C59" s="339"/>
      <c r="D59" s="339"/>
      <c r="E59" s="339"/>
      <c r="F59" s="339"/>
      <c r="G59" s="339"/>
      <c r="H59" s="339"/>
      <c r="I59" s="361">
        <f>(Jan!R59)</f>
        <v>22827.72</v>
      </c>
      <c r="J59" s="361"/>
      <c r="K59" s="361"/>
      <c r="L59" s="343">
        <f>SUMIF(C6:C44,"Account-Savings",I6:I44)</f>
        <v>0</v>
      </c>
      <c r="M59" s="343"/>
      <c r="N59" s="343"/>
      <c r="O59" s="343">
        <f>SUMIF(M6:M51,"Account-Savings",S6:S51)</f>
        <v>0</v>
      </c>
      <c r="P59" s="343"/>
      <c r="Q59" s="343"/>
      <c r="R59" s="361">
        <f t="shared" si="0"/>
        <v>22827.72</v>
      </c>
      <c r="S59" s="361"/>
      <c r="T59" s="361"/>
    </row>
    <row r="60" spans="1:20" ht="12.75">
      <c r="A60" s="338" t="s">
        <v>41</v>
      </c>
      <c r="B60" s="339"/>
      <c r="C60" s="339"/>
      <c r="D60" s="339"/>
      <c r="E60" s="339"/>
      <c r="F60" s="339"/>
      <c r="G60" s="339"/>
      <c r="H60" s="339"/>
      <c r="I60" s="361">
        <f>(Jan!R60)</f>
        <v>300</v>
      </c>
      <c r="J60" s="361"/>
      <c r="K60" s="361"/>
      <c r="L60" s="343">
        <v>0</v>
      </c>
      <c r="M60" s="343"/>
      <c r="N60" s="343"/>
      <c r="O60" s="343">
        <v>0</v>
      </c>
      <c r="P60" s="343"/>
      <c r="Q60" s="343"/>
      <c r="R60" s="361">
        <f t="shared" si="0"/>
        <v>300</v>
      </c>
      <c r="S60" s="361"/>
      <c r="T60" s="361"/>
    </row>
    <row r="61" spans="1:20" ht="12.75">
      <c r="A61" s="338" t="s">
        <v>42</v>
      </c>
      <c r="B61" s="339"/>
      <c r="C61" s="339"/>
      <c r="D61" s="339"/>
      <c r="E61" s="339"/>
      <c r="F61" s="339"/>
      <c r="G61" s="339"/>
      <c r="H61" s="339"/>
      <c r="I61" s="361">
        <f>(Jan!R61)</f>
        <v>0</v>
      </c>
      <c r="J61" s="361"/>
      <c r="K61" s="361"/>
      <c r="L61" s="343">
        <v>0</v>
      </c>
      <c r="M61" s="343"/>
      <c r="N61" s="343"/>
      <c r="O61" s="343">
        <v>0</v>
      </c>
      <c r="P61" s="343"/>
      <c r="Q61" s="343"/>
      <c r="R61" s="361">
        <f t="shared" si="0"/>
        <v>0</v>
      </c>
      <c r="S61" s="361"/>
      <c r="T61" s="361"/>
    </row>
    <row r="62" spans="1:20" ht="12">
      <c r="A62" s="340" t="s">
        <v>410</v>
      </c>
      <c r="B62" s="341"/>
      <c r="C62" s="341"/>
      <c r="D62" s="341"/>
      <c r="E62" s="341"/>
      <c r="F62" s="341"/>
      <c r="G62" s="341"/>
      <c r="H62" s="342"/>
      <c r="I62" s="361">
        <f>(Jan!R62)</f>
        <v>937.3900000000001</v>
      </c>
      <c r="J62" s="361"/>
      <c r="K62" s="361"/>
      <c r="L62" s="343">
        <f>SUMIF(C6:C44,"Fund-Nat. Mil. Serv.",I6:I44)</f>
        <v>0</v>
      </c>
      <c r="M62" s="343"/>
      <c r="N62" s="343"/>
      <c r="O62" s="343">
        <f>SUMIF(M6:M51,"Fund-Nat. Mil. Serv.",S6:S51)</f>
        <v>0</v>
      </c>
      <c r="P62" s="343"/>
      <c r="Q62" s="343"/>
      <c r="R62" s="361">
        <f t="shared" si="0"/>
        <v>937.3900000000001</v>
      </c>
      <c r="S62" s="361"/>
      <c r="T62" s="361"/>
    </row>
    <row r="63" spans="1:20" ht="12">
      <c r="A63" s="340" t="s">
        <v>97</v>
      </c>
      <c r="B63" s="341"/>
      <c r="C63" s="341"/>
      <c r="D63" s="341"/>
      <c r="E63" s="341"/>
      <c r="F63" s="341"/>
      <c r="G63" s="341"/>
      <c r="H63" s="342"/>
      <c r="I63" s="361">
        <f>(Jan!R63)</f>
        <v>3400</v>
      </c>
      <c r="J63" s="361"/>
      <c r="K63" s="361"/>
      <c r="L63" s="343">
        <f>SUMIF(C6:C44,"Fund-Scholarship",I6:I44)</f>
        <v>0</v>
      </c>
      <c r="M63" s="343"/>
      <c r="N63" s="343"/>
      <c r="O63" s="343">
        <f>SUMIF(M6:M51,"Fund-Scholarship",S6:S51)</f>
        <v>0</v>
      </c>
      <c r="P63" s="343"/>
      <c r="Q63" s="343"/>
      <c r="R63" s="361">
        <f>I63+L63-O63</f>
        <v>3400</v>
      </c>
      <c r="S63" s="361"/>
      <c r="T63" s="361"/>
    </row>
    <row r="64" spans="1:20" ht="12">
      <c r="A64" s="340" t="s">
        <v>96</v>
      </c>
      <c r="B64" s="341"/>
      <c r="C64" s="341"/>
      <c r="D64" s="341"/>
      <c r="E64" s="341"/>
      <c r="F64" s="341"/>
      <c r="G64" s="341"/>
      <c r="H64" s="342"/>
      <c r="I64" s="361">
        <f>(Jan!R64)</f>
        <v>9400</v>
      </c>
      <c r="J64" s="361"/>
      <c r="K64" s="361"/>
      <c r="L64" s="343">
        <f>SUMIF(C6:C44,"Fund-Stock",I6:I44)</f>
        <v>0</v>
      </c>
      <c r="M64" s="343"/>
      <c r="N64" s="343"/>
      <c r="O64" s="343">
        <f>SUMIF(M6:M51,"Fund-Stock",S6:S51)</f>
        <v>0</v>
      </c>
      <c r="P64" s="343"/>
      <c r="Q64" s="343"/>
      <c r="R64" s="361">
        <f>I64+L64-O64</f>
        <v>9400</v>
      </c>
      <c r="S64" s="361"/>
      <c r="T64" s="361"/>
    </row>
    <row r="65" spans="1:20" ht="12">
      <c r="A65" s="340" t="s">
        <v>98</v>
      </c>
      <c r="B65" s="341"/>
      <c r="C65" s="341"/>
      <c r="D65" s="341"/>
      <c r="E65" s="341"/>
      <c r="F65" s="341"/>
      <c r="G65" s="341"/>
      <c r="H65" s="342"/>
      <c r="I65" s="361">
        <f>(Jan!R65)</f>
        <v>4076.1400000000003</v>
      </c>
      <c r="J65" s="361"/>
      <c r="K65" s="361"/>
      <c r="L65" s="343">
        <f>SUMIF(C6:C44,"Fund-Memorial",I6:I44)</f>
        <v>0</v>
      </c>
      <c r="M65" s="343"/>
      <c r="N65" s="343"/>
      <c r="O65" s="343">
        <f>SUMIF(M6:M51,"Fund-Memorial",S6:S51)</f>
        <v>0</v>
      </c>
      <c r="P65" s="343"/>
      <c r="Q65" s="343"/>
      <c r="R65" s="361">
        <f>I65+L65-O65</f>
        <v>4076.1400000000003</v>
      </c>
      <c r="S65" s="361"/>
      <c r="T65" s="361"/>
    </row>
    <row r="66" spans="1:20" ht="12">
      <c r="A66" s="336" t="s">
        <v>350</v>
      </c>
      <c r="B66" s="336"/>
      <c r="C66" s="336"/>
      <c r="D66" s="336"/>
      <c r="E66" s="336"/>
      <c r="F66" s="336"/>
      <c r="G66" s="336"/>
      <c r="H66" s="336"/>
      <c r="I66" s="360">
        <f>SUM(I54:K65)</f>
        <v>36967.87999999999</v>
      </c>
      <c r="J66" s="360"/>
      <c r="K66" s="360"/>
      <c r="L66" s="366">
        <f>SUM(L54:N65)</f>
        <v>0</v>
      </c>
      <c r="M66" s="366"/>
      <c r="N66" s="366"/>
      <c r="O66" s="366">
        <f>SUM(O54:Q65)</f>
        <v>0</v>
      </c>
      <c r="P66" s="366"/>
      <c r="Q66" s="366"/>
      <c r="R66" s="367">
        <f>I66+L66-O66</f>
        <v>36967.87999999999</v>
      </c>
      <c r="S66" s="367"/>
      <c r="T66" s="367"/>
    </row>
    <row r="67" ht="12">
      <c r="K67" s="181" t="s">
        <v>351</v>
      </c>
    </row>
  </sheetData>
  <sheetProtection/>
  <mergeCells count="431">
    <mergeCell ref="M44:O44"/>
    <mergeCell ref="P44:R44"/>
    <mergeCell ref="M43:O43"/>
    <mergeCell ref="M41:O41"/>
    <mergeCell ref="P41:R41"/>
    <mergeCell ref="M42:O42"/>
    <mergeCell ref="P42:R42"/>
    <mergeCell ref="P43:R43"/>
    <mergeCell ref="S10:T10"/>
    <mergeCell ref="M9:O9"/>
    <mergeCell ref="M12:O12"/>
    <mergeCell ref="M37:O37"/>
    <mergeCell ref="P29:R29"/>
    <mergeCell ref="P30:R30"/>
    <mergeCell ref="P37:R37"/>
    <mergeCell ref="S9:T9"/>
    <mergeCell ref="P48:R48"/>
    <mergeCell ref="S7:T7"/>
    <mergeCell ref="K8:L8"/>
    <mergeCell ref="M8:O8"/>
    <mergeCell ref="P8:R8"/>
    <mergeCell ref="S8:T8"/>
    <mergeCell ref="P10:R10"/>
    <mergeCell ref="M40:O40"/>
    <mergeCell ref="P40:R40"/>
    <mergeCell ref="K22:L22"/>
    <mergeCell ref="K29:L29"/>
    <mergeCell ref="K36:L36"/>
    <mergeCell ref="K39:L39"/>
    <mergeCell ref="K7:L7"/>
    <mergeCell ref="M7:O7"/>
    <mergeCell ref="K14:L14"/>
    <mergeCell ref="K10:L10"/>
    <mergeCell ref="M14:O14"/>
    <mergeCell ref="K17:L17"/>
    <mergeCell ref="K18:L18"/>
    <mergeCell ref="K19:L19"/>
    <mergeCell ref="M11:O11"/>
    <mergeCell ref="M19:O19"/>
    <mergeCell ref="I17:J17"/>
    <mergeCell ref="K9:L9"/>
    <mergeCell ref="M39:O39"/>
    <mergeCell ref="M20:O20"/>
    <mergeCell ref="M27:O27"/>
    <mergeCell ref="M38:O38"/>
    <mergeCell ref="M30:O30"/>
    <mergeCell ref="M10:O10"/>
    <mergeCell ref="K27:L27"/>
    <mergeCell ref="M26:O26"/>
    <mergeCell ref="M33:O33"/>
    <mergeCell ref="M34:O34"/>
    <mergeCell ref="P34:R34"/>
    <mergeCell ref="P33:R33"/>
    <mergeCell ref="K16:L16"/>
    <mergeCell ref="M21:O21"/>
    <mergeCell ref="P31:R31"/>
    <mergeCell ref="P32:R32"/>
    <mergeCell ref="K20:L20"/>
    <mergeCell ref="K21:L21"/>
    <mergeCell ref="P27:R27"/>
    <mergeCell ref="M28:O28"/>
    <mergeCell ref="P28:R28"/>
    <mergeCell ref="M29:O29"/>
    <mergeCell ref="A40:B40"/>
    <mergeCell ref="A41:B41"/>
    <mergeCell ref="M31:O31"/>
    <mergeCell ref="I33:J33"/>
    <mergeCell ref="F37:H37"/>
    <mergeCell ref="C32:E32"/>
    <mergeCell ref="A42:B42"/>
    <mergeCell ref="I22:J22"/>
    <mergeCell ref="P20:R20"/>
    <mergeCell ref="P38:R38"/>
    <mergeCell ref="M35:O35"/>
    <mergeCell ref="P35:R35"/>
    <mergeCell ref="M36:O36"/>
    <mergeCell ref="P36:R36"/>
    <mergeCell ref="M23:O23"/>
    <mergeCell ref="P23:R23"/>
    <mergeCell ref="P9:R9"/>
    <mergeCell ref="I53:K53"/>
    <mergeCell ref="A39:B39"/>
    <mergeCell ref="C39:E39"/>
    <mergeCell ref="F39:H39"/>
    <mergeCell ref="A38:B38"/>
    <mergeCell ref="C42:E42"/>
    <mergeCell ref="F42:H42"/>
    <mergeCell ref="C38:E38"/>
    <mergeCell ref="F38:H38"/>
    <mergeCell ref="M16:O16"/>
    <mergeCell ref="P7:R7"/>
    <mergeCell ref="C17:E17"/>
    <mergeCell ref="F17:H17"/>
    <mergeCell ref="F27:H27"/>
    <mergeCell ref="C31:E31"/>
    <mergeCell ref="F31:H31"/>
    <mergeCell ref="C29:E29"/>
    <mergeCell ref="F29:H29"/>
    <mergeCell ref="C30:E30"/>
    <mergeCell ref="A54:H54"/>
    <mergeCell ref="A53:H53"/>
    <mergeCell ref="S22:T22"/>
    <mergeCell ref="M5:T5"/>
    <mergeCell ref="S17:T17"/>
    <mergeCell ref="S18:T18"/>
    <mergeCell ref="S19:T19"/>
    <mergeCell ref="S20:T20"/>
    <mergeCell ref="M15:O15"/>
    <mergeCell ref="P15:R15"/>
    <mergeCell ref="P17:R17"/>
    <mergeCell ref="P24:R24"/>
    <mergeCell ref="P22:R22"/>
    <mergeCell ref="A43:B43"/>
    <mergeCell ref="A44:B44"/>
    <mergeCell ref="C46:C52"/>
    <mergeCell ref="C40:E40"/>
    <mergeCell ref="F40:H40"/>
    <mergeCell ref="C41:E41"/>
    <mergeCell ref="F41:H41"/>
    <mergeCell ref="R53:T53"/>
    <mergeCell ref="O53:Q53"/>
    <mergeCell ref="L53:N53"/>
    <mergeCell ref="P49:R49"/>
    <mergeCell ref="S49:T49"/>
    <mergeCell ref="S50:T50"/>
    <mergeCell ref="S51:T51"/>
    <mergeCell ref="P51:R51"/>
    <mergeCell ref="K50:L50"/>
    <mergeCell ref="K51:L51"/>
    <mergeCell ref="I18:J18"/>
    <mergeCell ref="F32:H32"/>
    <mergeCell ref="F36:H36"/>
    <mergeCell ref="C33:E33"/>
    <mergeCell ref="F34:H34"/>
    <mergeCell ref="C35:E35"/>
    <mergeCell ref="F35:H35"/>
    <mergeCell ref="C27:E27"/>
    <mergeCell ref="F19:H19"/>
    <mergeCell ref="I34:J34"/>
    <mergeCell ref="P25:R25"/>
    <mergeCell ref="P11:R11"/>
    <mergeCell ref="C19:E19"/>
    <mergeCell ref="F24:H24"/>
    <mergeCell ref="F20:H20"/>
    <mergeCell ref="C16:E16"/>
    <mergeCell ref="F16:H16"/>
    <mergeCell ref="P19:R19"/>
    <mergeCell ref="P21:R21"/>
    <mergeCell ref="M24:O24"/>
    <mergeCell ref="A32:B32"/>
    <mergeCell ref="S13:T13"/>
    <mergeCell ref="S14:T14"/>
    <mergeCell ref="S15:T15"/>
    <mergeCell ref="S16:T16"/>
    <mergeCell ref="M32:O32"/>
    <mergeCell ref="C18:E18"/>
    <mergeCell ref="C25:E25"/>
    <mergeCell ref="F25:H25"/>
    <mergeCell ref="M25:O25"/>
    <mergeCell ref="A37:B37"/>
    <mergeCell ref="C37:E37"/>
    <mergeCell ref="A35:B35"/>
    <mergeCell ref="C34:E34"/>
    <mergeCell ref="C21:E21"/>
    <mergeCell ref="A36:B36"/>
    <mergeCell ref="C22:E22"/>
    <mergeCell ref="C23:E23"/>
    <mergeCell ref="A27:B27"/>
    <mergeCell ref="A31:B31"/>
    <mergeCell ref="A34:B34"/>
    <mergeCell ref="A20:B20"/>
    <mergeCell ref="A21:B21"/>
    <mergeCell ref="A22:B22"/>
    <mergeCell ref="A28:B28"/>
    <mergeCell ref="A23:B23"/>
    <mergeCell ref="A24:B24"/>
    <mergeCell ref="A29:B29"/>
    <mergeCell ref="A30:B30"/>
    <mergeCell ref="A33:B33"/>
    <mergeCell ref="F30:H30"/>
    <mergeCell ref="F21:H21"/>
    <mergeCell ref="F33:H33"/>
    <mergeCell ref="I29:J29"/>
    <mergeCell ref="I32:J32"/>
    <mergeCell ref="A16:B16"/>
    <mergeCell ref="A17:B17"/>
    <mergeCell ref="A18:B18"/>
    <mergeCell ref="A19:B19"/>
    <mergeCell ref="F18:H18"/>
    <mergeCell ref="C20:E20"/>
    <mergeCell ref="I21:J21"/>
    <mergeCell ref="I19:J19"/>
    <mergeCell ref="I20:J20"/>
    <mergeCell ref="I25:J25"/>
    <mergeCell ref="I27:J27"/>
    <mergeCell ref="F22:H22"/>
    <mergeCell ref="F23:H23"/>
    <mergeCell ref="C24:E24"/>
    <mergeCell ref="D50:J51"/>
    <mergeCell ref="A46:B52"/>
    <mergeCell ref="C43:E43"/>
    <mergeCell ref="F43:H43"/>
    <mergeCell ref="D46:J47"/>
    <mergeCell ref="I45:J45"/>
    <mergeCell ref="K35:L35"/>
    <mergeCell ref="K30:L30"/>
    <mergeCell ref="I41:J41"/>
    <mergeCell ref="C44:E44"/>
    <mergeCell ref="F44:H44"/>
    <mergeCell ref="D48:J49"/>
    <mergeCell ref="I35:J35"/>
    <mergeCell ref="I36:J36"/>
    <mergeCell ref="C36:E36"/>
    <mergeCell ref="I31:J31"/>
    <mergeCell ref="K15:L15"/>
    <mergeCell ref="K31:L31"/>
    <mergeCell ref="K32:L32"/>
    <mergeCell ref="K33:L33"/>
    <mergeCell ref="I40:J40"/>
    <mergeCell ref="I23:J23"/>
    <mergeCell ref="I24:J24"/>
    <mergeCell ref="K23:L23"/>
    <mergeCell ref="K24:L24"/>
    <mergeCell ref="K34:L34"/>
    <mergeCell ref="I10:J10"/>
    <mergeCell ref="F8:H8"/>
    <mergeCell ref="A8:B8"/>
    <mergeCell ref="C8:E8"/>
    <mergeCell ref="A66:H66"/>
    <mergeCell ref="K5:L5"/>
    <mergeCell ref="K6:L6"/>
    <mergeCell ref="K11:L11"/>
    <mergeCell ref="K12:L12"/>
    <mergeCell ref="K13:L13"/>
    <mergeCell ref="A4:C4"/>
    <mergeCell ref="D4:F4"/>
    <mergeCell ref="A7:B7"/>
    <mergeCell ref="C7:E7"/>
    <mergeCell ref="F7:H7"/>
    <mergeCell ref="H4:J4"/>
    <mergeCell ref="A5:B5"/>
    <mergeCell ref="A6:B6"/>
    <mergeCell ref="C6:E6"/>
    <mergeCell ref="I6:J6"/>
    <mergeCell ref="F12:H12"/>
    <mergeCell ref="A11:B11"/>
    <mergeCell ref="I11:J11"/>
    <mergeCell ref="C5:J5"/>
    <mergeCell ref="F6:H6"/>
    <mergeCell ref="I7:J7"/>
    <mergeCell ref="A9:B9"/>
    <mergeCell ref="A10:B10"/>
    <mergeCell ref="C10:E10"/>
    <mergeCell ref="F10:H10"/>
    <mergeCell ref="C15:E15"/>
    <mergeCell ref="I14:J14"/>
    <mergeCell ref="I8:J8"/>
    <mergeCell ref="I9:J9"/>
    <mergeCell ref="F14:H14"/>
    <mergeCell ref="F9:H9"/>
    <mergeCell ref="I13:J13"/>
    <mergeCell ref="F15:H15"/>
    <mergeCell ref="I12:J12"/>
    <mergeCell ref="C12:E12"/>
    <mergeCell ref="I16:J16"/>
    <mergeCell ref="A45:H45"/>
    <mergeCell ref="C9:E9"/>
    <mergeCell ref="C11:E11"/>
    <mergeCell ref="F11:H11"/>
    <mergeCell ref="I15:J15"/>
    <mergeCell ref="A12:B12"/>
    <mergeCell ref="I44:J44"/>
    <mergeCell ref="I38:J38"/>
    <mergeCell ref="F13:H13"/>
    <mergeCell ref="D52:J52"/>
    <mergeCell ref="A14:B14"/>
    <mergeCell ref="A15:B15"/>
    <mergeCell ref="C14:E14"/>
    <mergeCell ref="A13:B13"/>
    <mergeCell ref="C13:E13"/>
    <mergeCell ref="I30:J30"/>
    <mergeCell ref="I39:J39"/>
    <mergeCell ref="I42:J42"/>
    <mergeCell ref="I43:J43"/>
    <mergeCell ref="S23:T23"/>
    <mergeCell ref="P12:R12"/>
    <mergeCell ref="M13:O13"/>
    <mergeCell ref="P13:R13"/>
    <mergeCell ref="M6:O6"/>
    <mergeCell ref="P16:R16"/>
    <mergeCell ref="P14:R14"/>
    <mergeCell ref="M18:O18"/>
    <mergeCell ref="P18:R18"/>
    <mergeCell ref="M17:O17"/>
    <mergeCell ref="O54:Q54"/>
    <mergeCell ref="K46:L46"/>
    <mergeCell ref="K47:L47"/>
    <mergeCell ref="K44:L44"/>
    <mergeCell ref="K38:L38"/>
    <mergeCell ref="K40:L40"/>
    <mergeCell ref="K41:L41"/>
    <mergeCell ref="K42:L42"/>
    <mergeCell ref="K43:L43"/>
    <mergeCell ref="P39:R39"/>
    <mergeCell ref="I66:K66"/>
    <mergeCell ref="I63:K63"/>
    <mergeCell ref="I64:K64"/>
    <mergeCell ref="L61:N61"/>
    <mergeCell ref="S38:T38"/>
    <mergeCell ref="I57:K57"/>
    <mergeCell ref="I58:K58"/>
    <mergeCell ref="I59:K59"/>
    <mergeCell ref="L54:N54"/>
    <mergeCell ref="L55:N55"/>
    <mergeCell ref="O62:Q62"/>
    <mergeCell ref="O66:Q66"/>
    <mergeCell ref="R64:T64"/>
    <mergeCell ref="R65:T65"/>
    <mergeCell ref="O63:Q63"/>
    <mergeCell ref="R63:T63"/>
    <mergeCell ref="L66:N66"/>
    <mergeCell ref="L64:N64"/>
    <mergeCell ref="O64:Q64"/>
    <mergeCell ref="L65:N65"/>
    <mergeCell ref="O65:Q65"/>
    <mergeCell ref="R66:T66"/>
    <mergeCell ref="S37:T37"/>
    <mergeCell ref="R4:T4"/>
    <mergeCell ref="S29:T29"/>
    <mergeCell ref="S30:T30"/>
    <mergeCell ref="S27:T27"/>
    <mergeCell ref="S28:T28"/>
    <mergeCell ref="P6:R6"/>
    <mergeCell ref="S21:T21"/>
    <mergeCell ref="S11:T11"/>
    <mergeCell ref="S12:T12"/>
    <mergeCell ref="S43:T43"/>
    <mergeCell ref="S44:T44"/>
    <mergeCell ref="S42:T42"/>
    <mergeCell ref="S31:T31"/>
    <mergeCell ref="S32:T32"/>
    <mergeCell ref="S33:T33"/>
    <mergeCell ref="S34:T34"/>
    <mergeCell ref="S35:T35"/>
    <mergeCell ref="S36:T36"/>
    <mergeCell ref="S39:T39"/>
    <mergeCell ref="P26:R26"/>
    <mergeCell ref="F26:H26"/>
    <mergeCell ref="A25:B25"/>
    <mergeCell ref="P2:Q2"/>
    <mergeCell ref="R2:T2"/>
    <mergeCell ref="K25:L25"/>
    <mergeCell ref="S24:T24"/>
    <mergeCell ref="S6:T6"/>
    <mergeCell ref="M22:O22"/>
    <mergeCell ref="O4:Q4"/>
    <mergeCell ref="P47:R47"/>
    <mergeCell ref="K37:L37"/>
    <mergeCell ref="I28:J28"/>
    <mergeCell ref="I37:J37"/>
    <mergeCell ref="S25:T25"/>
    <mergeCell ref="A26:B26"/>
    <mergeCell ref="I26:J26"/>
    <mergeCell ref="K26:L26"/>
    <mergeCell ref="S26:T26"/>
    <mergeCell ref="C26:E26"/>
    <mergeCell ref="S40:T40"/>
    <mergeCell ref="S41:T41"/>
    <mergeCell ref="S45:T45"/>
    <mergeCell ref="K48:L48"/>
    <mergeCell ref="K45:L45"/>
    <mergeCell ref="M45:O45"/>
    <mergeCell ref="P45:R45"/>
    <mergeCell ref="P46:R46"/>
    <mergeCell ref="M48:O48"/>
    <mergeCell ref="S46:T46"/>
    <mergeCell ref="S47:T47"/>
    <mergeCell ref="P50:R50"/>
    <mergeCell ref="K28:L28"/>
    <mergeCell ref="C28:E28"/>
    <mergeCell ref="F28:H28"/>
    <mergeCell ref="S48:T48"/>
    <mergeCell ref="M47:O47"/>
    <mergeCell ref="M46:O46"/>
    <mergeCell ref="K49:L49"/>
    <mergeCell ref="M50:O50"/>
    <mergeCell ref="L57:N57"/>
    <mergeCell ref="L58:N58"/>
    <mergeCell ref="L59:N59"/>
    <mergeCell ref="L60:N60"/>
    <mergeCell ref="I54:K54"/>
    <mergeCell ref="I55:K55"/>
    <mergeCell ref="I56:K56"/>
    <mergeCell ref="L56:N56"/>
    <mergeCell ref="O59:Q59"/>
    <mergeCell ref="O60:Q60"/>
    <mergeCell ref="O55:Q55"/>
    <mergeCell ref="O56:Q56"/>
    <mergeCell ref="O57:Q57"/>
    <mergeCell ref="R61:T61"/>
    <mergeCell ref="O61:Q61"/>
    <mergeCell ref="O58:Q58"/>
    <mergeCell ref="M49:O49"/>
    <mergeCell ref="M51:O51"/>
    <mergeCell ref="A63:H63"/>
    <mergeCell ref="L63:N63"/>
    <mergeCell ref="R54:T54"/>
    <mergeCell ref="R55:T55"/>
    <mergeCell ref="R56:T56"/>
    <mergeCell ref="R57:T57"/>
    <mergeCell ref="R58:T58"/>
    <mergeCell ref="I62:K62"/>
    <mergeCell ref="I61:K61"/>
    <mergeCell ref="I60:K60"/>
    <mergeCell ref="A55:H55"/>
    <mergeCell ref="A58:H58"/>
    <mergeCell ref="A59:H59"/>
    <mergeCell ref="A60:H60"/>
    <mergeCell ref="A56:H56"/>
    <mergeCell ref="A61:H61"/>
    <mergeCell ref="A57:H57"/>
    <mergeCell ref="A62:H62"/>
    <mergeCell ref="A64:H64"/>
    <mergeCell ref="A65:H65"/>
    <mergeCell ref="I65:K65"/>
    <mergeCell ref="S52:T52"/>
    <mergeCell ref="K52:R52"/>
    <mergeCell ref="R62:T62"/>
    <mergeCell ref="L62:N62"/>
    <mergeCell ref="R59:T59"/>
    <mergeCell ref="R60:T60"/>
  </mergeCells>
  <dataValidations count="2">
    <dataValidation type="list" allowBlank="1" showInputMessage="1" sqref="C6:E44 M6:O51">
      <formula1>REASON1</formula1>
    </dataValidation>
    <dataValidation type="list" allowBlank="1" showInputMessage="1" sqref="F6:H44 P6:R51">
      <formula1>REASON2</formula1>
    </dataValidation>
  </dataValidations>
  <printOptions/>
  <pageMargins left="0.75" right="0" top="0" bottom="0" header="0.5" footer="0.5"/>
  <pageSetup fitToHeight="1" fitToWidth="1" horizontalDpi="600" verticalDpi="600" orientation="portrait" scale="89" r:id="rId2"/>
  <drawing r:id="rId1"/>
</worksheet>
</file>

<file path=xl/worksheets/sheet11.xml><?xml version="1.0" encoding="utf-8"?>
<worksheet xmlns="http://schemas.openxmlformats.org/spreadsheetml/2006/main" xmlns:r="http://schemas.openxmlformats.org/officeDocument/2006/relationships">
  <sheetPr>
    <tabColor rgb="FFFFFF99"/>
    <pageSetUpPr fitToPage="1"/>
  </sheetPr>
  <dimension ref="A1:V67"/>
  <sheetViews>
    <sheetView zoomScale="125" zoomScaleNormal="125" zoomScalePageLayoutView="0" workbookViewId="0" topLeftCell="A1">
      <selection activeCell="V33" sqref="V33"/>
    </sheetView>
  </sheetViews>
  <sheetFormatPr defaultColWidth="9.140625" defaultRowHeight="12.75"/>
  <cols>
    <col min="1" max="9" width="5.00390625" style="3" customWidth="1"/>
    <col min="10" max="11" width="5.00390625" style="4" customWidth="1"/>
    <col min="12" max="19" width="5.00390625" style="3" customWidth="1"/>
    <col min="20" max="20" width="5.00390625" style="4" customWidth="1"/>
    <col min="21" max="21" width="9.140625" style="4" customWidth="1"/>
    <col min="22" max="16384" width="9.140625" style="3" customWidth="1"/>
  </cols>
  <sheetData>
    <row r="1" spans="7:20" ht="18">
      <c r="G1" s="178"/>
      <c r="H1" s="178"/>
      <c r="I1" s="178"/>
      <c r="J1" s="178" t="s">
        <v>34</v>
      </c>
      <c r="K1" s="178"/>
      <c r="L1" s="178"/>
      <c r="M1" s="178"/>
      <c r="N1" s="178"/>
      <c r="Q1" s="8"/>
      <c r="R1" s="24"/>
      <c r="S1" s="24"/>
      <c r="T1" s="24"/>
    </row>
    <row r="2" spans="7:20" ht="12" customHeight="1">
      <c r="G2" s="15"/>
      <c r="H2" s="15"/>
      <c r="I2" s="15"/>
      <c r="J2" s="15" t="s">
        <v>363</v>
      </c>
      <c r="L2" s="15"/>
      <c r="M2" s="15"/>
      <c r="N2" s="15"/>
      <c r="O2" s="15"/>
      <c r="P2" s="370" t="s">
        <v>364</v>
      </c>
      <c r="Q2" s="370"/>
      <c r="R2" s="371">
        <v>6654</v>
      </c>
      <c r="S2" s="371"/>
      <c r="T2" s="371"/>
    </row>
    <row r="3" ht="3" customHeight="1"/>
    <row r="4" spans="1:20" ht="12" customHeight="1">
      <c r="A4" s="355" t="s">
        <v>345</v>
      </c>
      <c r="B4" s="356"/>
      <c r="C4" s="356"/>
      <c r="D4" s="350">
        <v>40603</v>
      </c>
      <c r="E4" s="327"/>
      <c r="F4" s="327"/>
      <c r="G4" s="13" t="s">
        <v>352</v>
      </c>
      <c r="H4" s="350">
        <v>40633</v>
      </c>
      <c r="I4" s="327"/>
      <c r="J4" s="327"/>
      <c r="K4" s="5"/>
      <c r="L4" s="6"/>
      <c r="O4" s="359" t="s">
        <v>354</v>
      </c>
      <c r="P4" s="359"/>
      <c r="Q4" s="359"/>
      <c r="R4" s="350">
        <v>40641</v>
      </c>
      <c r="S4" s="327"/>
      <c r="T4" s="327"/>
    </row>
    <row r="5" spans="1:20" ht="23.25" customHeight="1">
      <c r="A5" s="351" t="s">
        <v>346</v>
      </c>
      <c r="B5" s="352"/>
      <c r="C5" s="354" t="s">
        <v>349</v>
      </c>
      <c r="D5" s="339"/>
      <c r="E5" s="339"/>
      <c r="F5" s="339"/>
      <c r="G5" s="339"/>
      <c r="H5" s="339"/>
      <c r="I5" s="339"/>
      <c r="J5" s="339"/>
      <c r="K5" s="335" t="s">
        <v>353</v>
      </c>
      <c r="L5" s="300"/>
      <c r="M5" s="293" t="s">
        <v>347</v>
      </c>
      <c r="N5" s="294"/>
      <c r="O5" s="294"/>
      <c r="P5" s="294"/>
      <c r="Q5" s="294"/>
      <c r="R5" s="295"/>
      <c r="S5" s="295"/>
      <c r="T5" s="296"/>
    </row>
    <row r="6" spans="1:20" ht="12" customHeight="1">
      <c r="A6" s="389"/>
      <c r="B6" s="390"/>
      <c r="C6" s="375"/>
      <c r="D6" s="376"/>
      <c r="E6" s="376"/>
      <c r="F6" s="376"/>
      <c r="G6" s="376"/>
      <c r="H6" s="377"/>
      <c r="I6" s="297"/>
      <c r="J6" s="298"/>
      <c r="K6" s="333"/>
      <c r="L6" s="334"/>
      <c r="M6" s="372"/>
      <c r="N6" s="373"/>
      <c r="O6" s="373"/>
      <c r="P6" s="373"/>
      <c r="Q6" s="373"/>
      <c r="R6" s="374"/>
      <c r="S6" s="297"/>
      <c r="T6" s="298"/>
    </row>
    <row r="7" spans="1:20" ht="12" customHeight="1">
      <c r="A7" s="389"/>
      <c r="B7" s="390"/>
      <c r="C7" s="375"/>
      <c r="D7" s="376"/>
      <c r="E7" s="376"/>
      <c r="F7" s="376"/>
      <c r="G7" s="376"/>
      <c r="H7" s="377"/>
      <c r="I7" s="297"/>
      <c r="J7" s="298"/>
      <c r="K7" s="333"/>
      <c r="L7" s="334"/>
      <c r="M7" s="372"/>
      <c r="N7" s="373"/>
      <c r="O7" s="373"/>
      <c r="P7" s="373"/>
      <c r="Q7" s="373"/>
      <c r="R7" s="374"/>
      <c r="S7" s="297"/>
      <c r="T7" s="298"/>
    </row>
    <row r="8" spans="1:20" ht="12" customHeight="1">
      <c r="A8" s="389"/>
      <c r="B8" s="390"/>
      <c r="C8" s="375"/>
      <c r="D8" s="376"/>
      <c r="E8" s="376"/>
      <c r="F8" s="376"/>
      <c r="G8" s="376"/>
      <c r="H8" s="377"/>
      <c r="I8" s="297"/>
      <c r="J8" s="298"/>
      <c r="K8" s="333"/>
      <c r="L8" s="334"/>
      <c r="M8" s="372"/>
      <c r="N8" s="373"/>
      <c r="O8" s="373"/>
      <c r="P8" s="373"/>
      <c r="Q8" s="373"/>
      <c r="R8" s="374"/>
      <c r="S8" s="297"/>
      <c r="T8" s="298"/>
    </row>
    <row r="9" spans="1:20" ht="12" customHeight="1">
      <c r="A9" s="389"/>
      <c r="B9" s="390"/>
      <c r="C9" s="375"/>
      <c r="D9" s="376"/>
      <c r="E9" s="376"/>
      <c r="F9" s="376"/>
      <c r="G9" s="376"/>
      <c r="H9" s="377"/>
      <c r="I9" s="297"/>
      <c r="J9" s="298"/>
      <c r="K9" s="333"/>
      <c r="L9" s="334"/>
      <c r="M9" s="372"/>
      <c r="N9" s="373"/>
      <c r="O9" s="373"/>
      <c r="P9" s="373"/>
      <c r="Q9" s="373"/>
      <c r="R9" s="374"/>
      <c r="S9" s="297"/>
      <c r="T9" s="298"/>
    </row>
    <row r="10" spans="1:20" ht="12" customHeight="1">
      <c r="A10" s="389"/>
      <c r="B10" s="390"/>
      <c r="C10" s="375"/>
      <c r="D10" s="376"/>
      <c r="E10" s="376"/>
      <c r="F10" s="376"/>
      <c r="G10" s="376"/>
      <c r="H10" s="377"/>
      <c r="I10" s="297"/>
      <c r="J10" s="298"/>
      <c r="K10" s="333"/>
      <c r="L10" s="334"/>
      <c r="M10" s="372"/>
      <c r="N10" s="373"/>
      <c r="O10" s="373"/>
      <c r="P10" s="373"/>
      <c r="Q10" s="373"/>
      <c r="R10" s="374"/>
      <c r="S10" s="297"/>
      <c r="T10" s="298"/>
    </row>
    <row r="11" spans="1:20" ht="12" customHeight="1">
      <c r="A11" s="389"/>
      <c r="B11" s="390"/>
      <c r="C11" s="375"/>
      <c r="D11" s="376"/>
      <c r="E11" s="376"/>
      <c r="F11" s="376"/>
      <c r="G11" s="376"/>
      <c r="H11" s="377"/>
      <c r="I11" s="297"/>
      <c r="J11" s="298"/>
      <c r="K11" s="333"/>
      <c r="L11" s="334"/>
      <c r="M11" s="372"/>
      <c r="N11" s="373"/>
      <c r="O11" s="373"/>
      <c r="P11" s="373"/>
      <c r="Q11" s="373"/>
      <c r="R11" s="374"/>
      <c r="S11" s="297"/>
      <c r="T11" s="298"/>
    </row>
    <row r="12" spans="1:20" ht="12" customHeight="1">
      <c r="A12" s="389"/>
      <c r="B12" s="390"/>
      <c r="C12" s="375"/>
      <c r="D12" s="376"/>
      <c r="E12" s="376"/>
      <c r="F12" s="376"/>
      <c r="G12" s="376"/>
      <c r="H12" s="377"/>
      <c r="I12" s="297"/>
      <c r="J12" s="298"/>
      <c r="K12" s="333"/>
      <c r="L12" s="334"/>
      <c r="M12" s="372"/>
      <c r="N12" s="373"/>
      <c r="O12" s="373"/>
      <c r="P12" s="373"/>
      <c r="Q12" s="373"/>
      <c r="R12" s="374"/>
      <c r="S12" s="304"/>
      <c r="T12" s="305"/>
    </row>
    <row r="13" spans="1:20" ht="12" customHeight="1">
      <c r="A13" s="389"/>
      <c r="B13" s="390"/>
      <c r="C13" s="375"/>
      <c r="D13" s="376"/>
      <c r="E13" s="376"/>
      <c r="F13" s="376"/>
      <c r="G13" s="376"/>
      <c r="H13" s="377"/>
      <c r="I13" s="297"/>
      <c r="J13" s="298"/>
      <c r="K13" s="333"/>
      <c r="L13" s="334"/>
      <c r="M13" s="372"/>
      <c r="N13" s="373"/>
      <c r="O13" s="373"/>
      <c r="P13" s="373"/>
      <c r="Q13" s="373"/>
      <c r="R13" s="374"/>
      <c r="S13" s="297"/>
      <c r="T13" s="298"/>
    </row>
    <row r="14" spans="1:20" ht="12" customHeight="1">
      <c r="A14" s="389"/>
      <c r="B14" s="390"/>
      <c r="C14" s="375"/>
      <c r="D14" s="376"/>
      <c r="E14" s="376"/>
      <c r="F14" s="376"/>
      <c r="G14" s="376"/>
      <c r="H14" s="377"/>
      <c r="I14" s="297"/>
      <c r="J14" s="298"/>
      <c r="K14" s="333"/>
      <c r="L14" s="334"/>
      <c r="M14" s="372"/>
      <c r="N14" s="373"/>
      <c r="O14" s="373"/>
      <c r="P14" s="373"/>
      <c r="Q14" s="373"/>
      <c r="R14" s="374"/>
      <c r="S14" s="297"/>
      <c r="T14" s="298"/>
    </row>
    <row r="15" spans="1:20" ht="12" customHeight="1">
      <c r="A15" s="389"/>
      <c r="B15" s="390"/>
      <c r="C15" s="375"/>
      <c r="D15" s="376"/>
      <c r="E15" s="376"/>
      <c r="F15" s="376"/>
      <c r="G15" s="376"/>
      <c r="H15" s="377"/>
      <c r="I15" s="297"/>
      <c r="J15" s="298"/>
      <c r="K15" s="333"/>
      <c r="L15" s="334"/>
      <c r="M15" s="372"/>
      <c r="N15" s="373"/>
      <c r="O15" s="373"/>
      <c r="P15" s="373"/>
      <c r="Q15" s="373"/>
      <c r="R15" s="374"/>
      <c r="S15" s="297"/>
      <c r="T15" s="298"/>
    </row>
    <row r="16" spans="1:20" ht="12" customHeight="1">
      <c r="A16" s="389"/>
      <c r="B16" s="390"/>
      <c r="C16" s="375"/>
      <c r="D16" s="376"/>
      <c r="E16" s="376"/>
      <c r="F16" s="376"/>
      <c r="G16" s="376"/>
      <c r="H16" s="377"/>
      <c r="I16" s="297"/>
      <c r="J16" s="298"/>
      <c r="K16" s="333"/>
      <c r="L16" s="334"/>
      <c r="M16" s="372"/>
      <c r="N16" s="373"/>
      <c r="O16" s="373"/>
      <c r="P16" s="373"/>
      <c r="Q16" s="373"/>
      <c r="R16" s="374"/>
      <c r="S16" s="297"/>
      <c r="T16" s="298"/>
    </row>
    <row r="17" spans="1:20" ht="12" customHeight="1">
      <c r="A17" s="389"/>
      <c r="B17" s="390"/>
      <c r="C17" s="375"/>
      <c r="D17" s="376"/>
      <c r="E17" s="376"/>
      <c r="F17" s="376"/>
      <c r="G17" s="376"/>
      <c r="H17" s="377"/>
      <c r="I17" s="297"/>
      <c r="J17" s="298"/>
      <c r="K17" s="333"/>
      <c r="L17" s="334"/>
      <c r="M17" s="372"/>
      <c r="N17" s="373"/>
      <c r="O17" s="373"/>
      <c r="P17" s="373"/>
      <c r="Q17" s="373"/>
      <c r="R17" s="374"/>
      <c r="S17" s="297"/>
      <c r="T17" s="298"/>
    </row>
    <row r="18" spans="1:20" ht="12" customHeight="1">
      <c r="A18" s="389"/>
      <c r="B18" s="390"/>
      <c r="C18" s="375"/>
      <c r="D18" s="376"/>
      <c r="E18" s="376"/>
      <c r="F18" s="376"/>
      <c r="G18" s="376"/>
      <c r="H18" s="377"/>
      <c r="I18" s="331"/>
      <c r="J18" s="378"/>
      <c r="K18" s="333"/>
      <c r="L18" s="334"/>
      <c r="M18" s="372"/>
      <c r="N18" s="373"/>
      <c r="O18" s="373"/>
      <c r="P18" s="373"/>
      <c r="Q18" s="373"/>
      <c r="R18" s="374"/>
      <c r="S18" s="297"/>
      <c r="T18" s="298"/>
    </row>
    <row r="19" spans="1:20" ht="12" customHeight="1">
      <c r="A19" s="389"/>
      <c r="B19" s="390"/>
      <c r="C19" s="375"/>
      <c r="D19" s="376"/>
      <c r="E19" s="376"/>
      <c r="F19" s="376"/>
      <c r="G19" s="376"/>
      <c r="H19" s="377"/>
      <c r="I19" s="331"/>
      <c r="J19" s="378"/>
      <c r="K19" s="333"/>
      <c r="L19" s="334"/>
      <c r="M19" s="372"/>
      <c r="N19" s="373"/>
      <c r="O19" s="373"/>
      <c r="P19" s="373"/>
      <c r="Q19" s="373"/>
      <c r="R19" s="374"/>
      <c r="S19" s="297"/>
      <c r="T19" s="298"/>
    </row>
    <row r="20" spans="1:20" ht="12" customHeight="1">
      <c r="A20" s="389"/>
      <c r="B20" s="390"/>
      <c r="C20" s="375"/>
      <c r="D20" s="376"/>
      <c r="E20" s="376"/>
      <c r="F20" s="376"/>
      <c r="G20" s="376"/>
      <c r="H20" s="377"/>
      <c r="I20" s="331"/>
      <c r="J20" s="378"/>
      <c r="K20" s="333"/>
      <c r="L20" s="334"/>
      <c r="M20" s="372"/>
      <c r="N20" s="373"/>
      <c r="O20" s="373"/>
      <c r="P20" s="373"/>
      <c r="Q20" s="373"/>
      <c r="R20" s="374"/>
      <c r="S20" s="297"/>
      <c r="T20" s="298"/>
    </row>
    <row r="21" spans="1:20" ht="12" customHeight="1">
      <c r="A21" s="389"/>
      <c r="B21" s="390"/>
      <c r="C21" s="375"/>
      <c r="D21" s="376"/>
      <c r="E21" s="376"/>
      <c r="F21" s="376"/>
      <c r="G21" s="376"/>
      <c r="H21" s="377"/>
      <c r="I21" s="331"/>
      <c r="J21" s="378"/>
      <c r="K21" s="333"/>
      <c r="L21" s="334"/>
      <c r="M21" s="372"/>
      <c r="N21" s="373"/>
      <c r="O21" s="373"/>
      <c r="P21" s="373"/>
      <c r="Q21" s="373"/>
      <c r="R21" s="374"/>
      <c r="S21" s="299"/>
      <c r="T21" s="349"/>
    </row>
    <row r="22" spans="1:20" ht="12" customHeight="1">
      <c r="A22" s="389"/>
      <c r="B22" s="390"/>
      <c r="C22" s="375"/>
      <c r="D22" s="376"/>
      <c r="E22" s="376"/>
      <c r="F22" s="376"/>
      <c r="G22" s="376"/>
      <c r="H22" s="377"/>
      <c r="I22" s="331"/>
      <c r="J22" s="378"/>
      <c r="K22" s="333"/>
      <c r="L22" s="334"/>
      <c r="M22" s="372"/>
      <c r="N22" s="373"/>
      <c r="O22" s="373"/>
      <c r="P22" s="373"/>
      <c r="Q22" s="373"/>
      <c r="R22" s="374"/>
      <c r="S22" s="331"/>
      <c r="T22" s="388"/>
    </row>
    <row r="23" spans="1:20" ht="12" customHeight="1">
      <c r="A23" s="389"/>
      <c r="B23" s="390"/>
      <c r="C23" s="375"/>
      <c r="D23" s="376"/>
      <c r="E23" s="376"/>
      <c r="F23" s="376"/>
      <c r="G23" s="376"/>
      <c r="H23" s="377"/>
      <c r="I23" s="331"/>
      <c r="J23" s="378"/>
      <c r="K23" s="333"/>
      <c r="L23" s="334"/>
      <c r="M23" s="372"/>
      <c r="N23" s="373"/>
      <c r="O23" s="373"/>
      <c r="P23" s="373"/>
      <c r="Q23" s="373"/>
      <c r="R23" s="374"/>
      <c r="S23" s="331"/>
      <c r="T23" s="388"/>
    </row>
    <row r="24" spans="1:20" ht="12" customHeight="1">
      <c r="A24" s="392"/>
      <c r="B24" s="394"/>
      <c r="C24" s="375"/>
      <c r="D24" s="376"/>
      <c r="E24" s="376"/>
      <c r="F24" s="376"/>
      <c r="G24" s="376"/>
      <c r="H24" s="377"/>
      <c r="I24" s="331"/>
      <c r="J24" s="378"/>
      <c r="K24" s="333"/>
      <c r="L24" s="334"/>
      <c r="M24" s="372"/>
      <c r="N24" s="373"/>
      <c r="O24" s="373"/>
      <c r="P24" s="373"/>
      <c r="Q24" s="373"/>
      <c r="R24" s="374"/>
      <c r="S24" s="331"/>
      <c r="T24" s="388"/>
    </row>
    <row r="25" spans="1:20" ht="12" customHeight="1">
      <c r="A25" s="392"/>
      <c r="B25" s="394"/>
      <c r="C25" s="375"/>
      <c r="D25" s="376"/>
      <c r="E25" s="376"/>
      <c r="F25" s="376"/>
      <c r="G25" s="376"/>
      <c r="H25" s="377"/>
      <c r="I25" s="331"/>
      <c r="J25" s="378"/>
      <c r="K25" s="333"/>
      <c r="L25" s="334"/>
      <c r="M25" s="372"/>
      <c r="N25" s="373"/>
      <c r="O25" s="373"/>
      <c r="P25" s="373"/>
      <c r="Q25" s="373"/>
      <c r="R25" s="374"/>
      <c r="S25" s="331"/>
      <c r="T25" s="388"/>
    </row>
    <row r="26" spans="1:20" ht="12" customHeight="1">
      <c r="A26" s="392"/>
      <c r="B26" s="394"/>
      <c r="C26" s="375"/>
      <c r="D26" s="376"/>
      <c r="E26" s="376"/>
      <c r="F26" s="376"/>
      <c r="G26" s="376"/>
      <c r="H26" s="377"/>
      <c r="I26" s="331"/>
      <c r="J26" s="378"/>
      <c r="K26" s="333"/>
      <c r="L26" s="334"/>
      <c r="M26" s="372"/>
      <c r="N26" s="373"/>
      <c r="O26" s="373"/>
      <c r="P26" s="373"/>
      <c r="Q26" s="373"/>
      <c r="R26" s="374"/>
      <c r="S26" s="331"/>
      <c r="T26" s="388"/>
    </row>
    <row r="27" spans="1:20" ht="12" customHeight="1">
      <c r="A27" s="392"/>
      <c r="B27" s="394"/>
      <c r="C27" s="375"/>
      <c r="D27" s="376"/>
      <c r="E27" s="376"/>
      <c r="F27" s="376"/>
      <c r="G27" s="376"/>
      <c r="H27" s="377"/>
      <c r="I27" s="331"/>
      <c r="J27" s="378"/>
      <c r="K27" s="333"/>
      <c r="L27" s="334"/>
      <c r="M27" s="372"/>
      <c r="N27" s="373"/>
      <c r="O27" s="373"/>
      <c r="P27" s="373"/>
      <c r="Q27" s="373"/>
      <c r="R27" s="374"/>
      <c r="S27" s="331"/>
      <c r="T27" s="388"/>
    </row>
    <row r="28" spans="1:20" ht="12" customHeight="1">
      <c r="A28" s="392"/>
      <c r="B28" s="394"/>
      <c r="C28" s="375"/>
      <c r="D28" s="376"/>
      <c r="E28" s="376"/>
      <c r="F28" s="376"/>
      <c r="G28" s="376"/>
      <c r="H28" s="377"/>
      <c r="I28" s="331"/>
      <c r="J28" s="378"/>
      <c r="K28" s="333"/>
      <c r="L28" s="334"/>
      <c r="M28" s="372"/>
      <c r="N28" s="373"/>
      <c r="O28" s="373"/>
      <c r="P28" s="373"/>
      <c r="Q28" s="373"/>
      <c r="R28" s="374"/>
      <c r="S28" s="331"/>
      <c r="T28" s="388"/>
    </row>
    <row r="29" spans="1:20" ht="12" customHeight="1">
      <c r="A29" s="392"/>
      <c r="B29" s="394"/>
      <c r="C29" s="375"/>
      <c r="D29" s="376"/>
      <c r="E29" s="376"/>
      <c r="F29" s="376"/>
      <c r="G29" s="376"/>
      <c r="H29" s="377"/>
      <c r="I29" s="331"/>
      <c r="J29" s="378"/>
      <c r="K29" s="333"/>
      <c r="L29" s="334"/>
      <c r="M29" s="372"/>
      <c r="N29" s="373"/>
      <c r="O29" s="373"/>
      <c r="P29" s="373"/>
      <c r="Q29" s="373"/>
      <c r="R29" s="374"/>
      <c r="S29" s="331"/>
      <c r="T29" s="388"/>
    </row>
    <row r="30" spans="1:20" ht="12" customHeight="1">
      <c r="A30" s="392"/>
      <c r="B30" s="394"/>
      <c r="C30" s="375"/>
      <c r="D30" s="376"/>
      <c r="E30" s="376"/>
      <c r="F30" s="376"/>
      <c r="G30" s="376"/>
      <c r="H30" s="377"/>
      <c r="I30" s="331"/>
      <c r="J30" s="378"/>
      <c r="K30" s="333"/>
      <c r="L30" s="334"/>
      <c r="M30" s="372"/>
      <c r="N30" s="373"/>
      <c r="O30" s="373"/>
      <c r="P30" s="373"/>
      <c r="Q30" s="373"/>
      <c r="R30" s="374"/>
      <c r="S30" s="331"/>
      <c r="T30" s="388"/>
    </row>
    <row r="31" spans="1:20" ht="12" customHeight="1">
      <c r="A31" s="392"/>
      <c r="B31" s="394"/>
      <c r="C31" s="375"/>
      <c r="D31" s="376"/>
      <c r="E31" s="376"/>
      <c r="F31" s="376"/>
      <c r="G31" s="376"/>
      <c r="H31" s="377"/>
      <c r="I31" s="331"/>
      <c r="J31" s="378"/>
      <c r="K31" s="333"/>
      <c r="L31" s="334"/>
      <c r="M31" s="372"/>
      <c r="N31" s="373"/>
      <c r="O31" s="373"/>
      <c r="P31" s="373"/>
      <c r="Q31" s="373"/>
      <c r="R31" s="374"/>
      <c r="S31" s="331"/>
      <c r="T31" s="388"/>
    </row>
    <row r="32" spans="1:20" ht="12" customHeight="1">
      <c r="A32" s="392"/>
      <c r="B32" s="394"/>
      <c r="C32" s="375"/>
      <c r="D32" s="376"/>
      <c r="E32" s="376"/>
      <c r="F32" s="376"/>
      <c r="G32" s="376"/>
      <c r="H32" s="377"/>
      <c r="I32" s="331"/>
      <c r="J32" s="378"/>
      <c r="K32" s="333"/>
      <c r="L32" s="334"/>
      <c r="M32" s="372"/>
      <c r="N32" s="373"/>
      <c r="O32" s="373"/>
      <c r="P32" s="373"/>
      <c r="Q32" s="373"/>
      <c r="R32" s="374"/>
      <c r="S32" s="331"/>
      <c r="T32" s="388"/>
    </row>
    <row r="33" spans="1:22" ht="12" customHeight="1">
      <c r="A33" s="392"/>
      <c r="B33" s="394"/>
      <c r="C33" s="375"/>
      <c r="D33" s="376"/>
      <c r="E33" s="376"/>
      <c r="F33" s="376"/>
      <c r="G33" s="376"/>
      <c r="H33" s="377"/>
      <c r="I33" s="331"/>
      <c r="J33" s="378"/>
      <c r="K33" s="333"/>
      <c r="L33" s="334"/>
      <c r="M33" s="372"/>
      <c r="N33" s="373"/>
      <c r="O33" s="373"/>
      <c r="P33" s="373"/>
      <c r="Q33" s="373"/>
      <c r="R33" s="374"/>
      <c r="S33" s="331"/>
      <c r="T33" s="388"/>
      <c r="V33" s="272"/>
    </row>
    <row r="34" spans="1:20" ht="12" customHeight="1">
      <c r="A34" s="392"/>
      <c r="B34" s="394"/>
      <c r="C34" s="375"/>
      <c r="D34" s="376"/>
      <c r="E34" s="376"/>
      <c r="F34" s="376"/>
      <c r="G34" s="376"/>
      <c r="H34" s="377"/>
      <c r="I34" s="331"/>
      <c r="J34" s="378"/>
      <c r="K34" s="333"/>
      <c r="L34" s="334"/>
      <c r="M34" s="372"/>
      <c r="N34" s="373"/>
      <c r="O34" s="373"/>
      <c r="P34" s="373"/>
      <c r="Q34" s="373"/>
      <c r="R34" s="374"/>
      <c r="S34" s="331"/>
      <c r="T34" s="388"/>
    </row>
    <row r="35" spans="1:20" ht="12" customHeight="1">
      <c r="A35" s="392"/>
      <c r="B35" s="394"/>
      <c r="C35" s="375"/>
      <c r="D35" s="376"/>
      <c r="E35" s="376"/>
      <c r="F35" s="376"/>
      <c r="G35" s="376"/>
      <c r="H35" s="377"/>
      <c r="I35" s="331"/>
      <c r="J35" s="378"/>
      <c r="K35" s="333"/>
      <c r="L35" s="334"/>
      <c r="M35" s="372"/>
      <c r="N35" s="373"/>
      <c r="O35" s="373"/>
      <c r="P35" s="373"/>
      <c r="Q35" s="373"/>
      <c r="R35" s="374"/>
      <c r="S35" s="331"/>
      <c r="T35" s="388"/>
    </row>
    <row r="36" spans="1:20" ht="12" customHeight="1">
      <c r="A36" s="392"/>
      <c r="B36" s="394"/>
      <c r="C36" s="375"/>
      <c r="D36" s="376"/>
      <c r="E36" s="376"/>
      <c r="F36" s="376"/>
      <c r="G36" s="376"/>
      <c r="H36" s="377"/>
      <c r="I36" s="331"/>
      <c r="J36" s="378"/>
      <c r="K36" s="333"/>
      <c r="L36" s="334"/>
      <c r="M36" s="372"/>
      <c r="N36" s="373"/>
      <c r="O36" s="373"/>
      <c r="P36" s="373"/>
      <c r="Q36" s="373"/>
      <c r="R36" s="374"/>
      <c r="S36" s="331"/>
      <c r="T36" s="388"/>
    </row>
    <row r="37" spans="1:20" ht="12" customHeight="1">
      <c r="A37" s="392"/>
      <c r="B37" s="393"/>
      <c r="C37" s="375"/>
      <c r="D37" s="376"/>
      <c r="E37" s="376"/>
      <c r="F37" s="376"/>
      <c r="G37" s="376"/>
      <c r="H37" s="377"/>
      <c r="I37" s="331"/>
      <c r="J37" s="378"/>
      <c r="K37" s="348"/>
      <c r="L37" s="349"/>
      <c r="M37" s="372"/>
      <c r="N37" s="373"/>
      <c r="O37" s="373"/>
      <c r="P37" s="373"/>
      <c r="Q37" s="373"/>
      <c r="R37" s="374"/>
      <c r="S37" s="331"/>
      <c r="T37" s="388"/>
    </row>
    <row r="38" spans="1:20" ht="12" customHeight="1">
      <c r="A38" s="392"/>
      <c r="B38" s="394"/>
      <c r="C38" s="375"/>
      <c r="D38" s="376"/>
      <c r="E38" s="376"/>
      <c r="F38" s="376"/>
      <c r="G38" s="376"/>
      <c r="H38" s="377"/>
      <c r="I38" s="331"/>
      <c r="J38" s="378"/>
      <c r="K38" s="348"/>
      <c r="L38" s="349"/>
      <c r="M38" s="372"/>
      <c r="N38" s="373"/>
      <c r="O38" s="373"/>
      <c r="P38" s="373"/>
      <c r="Q38" s="373"/>
      <c r="R38" s="374"/>
      <c r="S38" s="331"/>
      <c r="T38" s="388"/>
    </row>
    <row r="39" spans="1:20" ht="12" customHeight="1">
      <c r="A39" s="392"/>
      <c r="B39" s="394"/>
      <c r="C39" s="375"/>
      <c r="D39" s="376"/>
      <c r="E39" s="376"/>
      <c r="F39" s="376"/>
      <c r="G39" s="376"/>
      <c r="H39" s="377"/>
      <c r="I39" s="331"/>
      <c r="J39" s="378"/>
      <c r="K39" s="348"/>
      <c r="L39" s="349"/>
      <c r="M39" s="372"/>
      <c r="N39" s="373"/>
      <c r="O39" s="373"/>
      <c r="P39" s="373"/>
      <c r="Q39" s="373"/>
      <c r="R39" s="374"/>
      <c r="S39" s="331"/>
      <c r="T39" s="388"/>
    </row>
    <row r="40" spans="1:20" ht="12" customHeight="1">
      <c r="A40" s="392"/>
      <c r="B40" s="394"/>
      <c r="C40" s="375"/>
      <c r="D40" s="376"/>
      <c r="E40" s="376"/>
      <c r="F40" s="376"/>
      <c r="G40" s="376"/>
      <c r="H40" s="377"/>
      <c r="I40" s="331"/>
      <c r="J40" s="378"/>
      <c r="K40" s="348"/>
      <c r="L40" s="349"/>
      <c r="M40" s="372"/>
      <c r="N40" s="373"/>
      <c r="O40" s="373"/>
      <c r="P40" s="373"/>
      <c r="Q40" s="373"/>
      <c r="R40" s="374"/>
      <c r="S40" s="323"/>
      <c r="T40" s="322"/>
    </row>
    <row r="41" spans="1:20" ht="12" customHeight="1">
      <c r="A41" s="389"/>
      <c r="B41" s="390"/>
      <c r="C41" s="375"/>
      <c r="D41" s="376"/>
      <c r="E41" s="376"/>
      <c r="F41" s="376"/>
      <c r="G41" s="376"/>
      <c r="H41" s="377"/>
      <c r="I41" s="297"/>
      <c r="J41" s="298"/>
      <c r="K41" s="348"/>
      <c r="L41" s="349"/>
      <c r="M41" s="372"/>
      <c r="N41" s="373"/>
      <c r="O41" s="373"/>
      <c r="P41" s="373"/>
      <c r="Q41" s="373"/>
      <c r="R41" s="374"/>
      <c r="S41" s="331"/>
      <c r="T41" s="388"/>
    </row>
    <row r="42" spans="1:20" ht="12" customHeight="1">
      <c r="A42" s="391"/>
      <c r="B42" s="390"/>
      <c r="C42" s="375"/>
      <c r="D42" s="376"/>
      <c r="E42" s="376"/>
      <c r="F42" s="376"/>
      <c r="G42" s="376"/>
      <c r="H42" s="377"/>
      <c r="I42" s="297"/>
      <c r="J42" s="298"/>
      <c r="K42" s="348"/>
      <c r="L42" s="349"/>
      <c r="M42" s="372"/>
      <c r="N42" s="373"/>
      <c r="O42" s="373"/>
      <c r="P42" s="373"/>
      <c r="Q42" s="373"/>
      <c r="R42" s="374"/>
      <c r="S42" s="331"/>
      <c r="T42" s="388"/>
    </row>
    <row r="43" spans="1:20" ht="12" customHeight="1">
      <c r="A43" s="391"/>
      <c r="B43" s="390"/>
      <c r="C43" s="375"/>
      <c r="D43" s="376"/>
      <c r="E43" s="376"/>
      <c r="F43" s="376"/>
      <c r="G43" s="376"/>
      <c r="H43" s="377"/>
      <c r="I43" s="297"/>
      <c r="J43" s="298"/>
      <c r="K43" s="348"/>
      <c r="L43" s="349"/>
      <c r="M43" s="372"/>
      <c r="N43" s="373"/>
      <c r="O43" s="373"/>
      <c r="P43" s="373"/>
      <c r="Q43" s="373"/>
      <c r="R43" s="374"/>
      <c r="S43" s="331"/>
      <c r="T43" s="388"/>
    </row>
    <row r="44" spans="1:20" ht="12" customHeight="1">
      <c r="A44" s="391"/>
      <c r="B44" s="390"/>
      <c r="C44" s="375"/>
      <c r="D44" s="376"/>
      <c r="E44" s="376"/>
      <c r="F44" s="376"/>
      <c r="G44" s="376"/>
      <c r="H44" s="377"/>
      <c r="I44" s="297"/>
      <c r="J44" s="298"/>
      <c r="K44" s="348"/>
      <c r="L44" s="349"/>
      <c r="M44" s="372"/>
      <c r="N44" s="373"/>
      <c r="O44" s="373"/>
      <c r="P44" s="373"/>
      <c r="Q44" s="373"/>
      <c r="R44" s="374"/>
      <c r="S44" s="331"/>
      <c r="T44" s="388"/>
    </row>
    <row r="45" spans="1:20" ht="12" customHeight="1">
      <c r="A45" s="380" t="s">
        <v>366</v>
      </c>
      <c r="B45" s="381"/>
      <c r="C45" s="381"/>
      <c r="D45" s="381"/>
      <c r="E45" s="381"/>
      <c r="F45" s="381"/>
      <c r="G45" s="381"/>
      <c r="H45" s="382"/>
      <c r="I45" s="324">
        <f>SUM(I6:J44)</f>
        <v>0</v>
      </c>
      <c r="J45" s="325"/>
      <c r="K45" s="347"/>
      <c r="L45" s="300"/>
      <c r="M45" s="372"/>
      <c r="N45" s="373"/>
      <c r="O45" s="373"/>
      <c r="P45" s="373"/>
      <c r="Q45" s="373"/>
      <c r="R45" s="374"/>
      <c r="S45" s="329"/>
      <c r="T45" s="330"/>
    </row>
    <row r="46" spans="1:20" ht="12" customHeight="1">
      <c r="A46" s="312" t="s">
        <v>355</v>
      </c>
      <c r="B46" s="313"/>
      <c r="C46" s="344" t="s">
        <v>357</v>
      </c>
      <c r="D46" s="320"/>
      <c r="E46" s="313"/>
      <c r="F46" s="313"/>
      <c r="G46" s="313"/>
      <c r="H46" s="313"/>
      <c r="I46" s="313"/>
      <c r="J46" s="321"/>
      <c r="K46" s="348"/>
      <c r="L46" s="349"/>
      <c r="M46" s="372"/>
      <c r="N46" s="373"/>
      <c r="O46" s="373"/>
      <c r="P46" s="373"/>
      <c r="Q46" s="373"/>
      <c r="R46" s="374"/>
      <c r="S46" s="329"/>
      <c r="T46" s="330"/>
    </row>
    <row r="47" spans="1:20" ht="12" customHeight="1">
      <c r="A47" s="314"/>
      <c r="B47" s="315"/>
      <c r="C47" s="345"/>
      <c r="D47" s="317"/>
      <c r="E47" s="317"/>
      <c r="F47" s="317"/>
      <c r="G47" s="317"/>
      <c r="H47" s="317"/>
      <c r="I47" s="317"/>
      <c r="J47" s="322"/>
      <c r="K47" s="347"/>
      <c r="L47" s="300"/>
      <c r="M47" s="372"/>
      <c r="N47" s="373"/>
      <c r="O47" s="373"/>
      <c r="P47" s="373"/>
      <c r="Q47" s="373"/>
      <c r="R47" s="374"/>
      <c r="S47" s="329"/>
      <c r="T47" s="330"/>
    </row>
    <row r="48" spans="1:20" ht="12" customHeight="1">
      <c r="A48" s="314"/>
      <c r="B48" s="315"/>
      <c r="C48" s="345"/>
      <c r="D48" s="320"/>
      <c r="E48" s="313"/>
      <c r="F48" s="313"/>
      <c r="G48" s="313"/>
      <c r="H48" s="313"/>
      <c r="I48" s="313"/>
      <c r="J48" s="321"/>
      <c r="K48" s="347"/>
      <c r="L48" s="300"/>
      <c r="M48" s="372"/>
      <c r="N48" s="373"/>
      <c r="O48" s="373"/>
      <c r="P48" s="373"/>
      <c r="Q48" s="373"/>
      <c r="R48" s="374"/>
      <c r="S48" s="329"/>
      <c r="T48" s="330"/>
    </row>
    <row r="49" spans="1:20" ht="12" customHeight="1">
      <c r="A49" s="314"/>
      <c r="B49" s="315"/>
      <c r="C49" s="345"/>
      <c r="D49" s="317"/>
      <c r="E49" s="317"/>
      <c r="F49" s="317"/>
      <c r="G49" s="317"/>
      <c r="H49" s="317"/>
      <c r="I49" s="317"/>
      <c r="J49" s="322"/>
      <c r="K49" s="347"/>
      <c r="L49" s="300"/>
      <c r="M49" s="372"/>
      <c r="N49" s="373"/>
      <c r="O49" s="373"/>
      <c r="P49" s="373"/>
      <c r="Q49" s="373"/>
      <c r="R49" s="374"/>
      <c r="S49" s="329"/>
      <c r="T49" s="330"/>
    </row>
    <row r="50" spans="1:20" ht="12" customHeight="1">
      <c r="A50" s="314"/>
      <c r="B50" s="315"/>
      <c r="C50" s="345"/>
      <c r="D50" s="320"/>
      <c r="E50" s="313"/>
      <c r="F50" s="313"/>
      <c r="G50" s="313"/>
      <c r="H50" s="313"/>
      <c r="I50" s="313"/>
      <c r="J50" s="321"/>
      <c r="K50" s="364"/>
      <c r="L50" s="365"/>
      <c r="M50" s="372"/>
      <c r="N50" s="373"/>
      <c r="O50" s="373"/>
      <c r="P50" s="373"/>
      <c r="Q50" s="373"/>
      <c r="R50" s="374"/>
      <c r="S50" s="329"/>
      <c r="T50" s="330"/>
    </row>
    <row r="51" spans="1:20" ht="12" customHeight="1">
      <c r="A51" s="314"/>
      <c r="B51" s="315"/>
      <c r="C51" s="345"/>
      <c r="D51" s="317"/>
      <c r="E51" s="317"/>
      <c r="F51" s="317"/>
      <c r="G51" s="317"/>
      <c r="H51" s="317"/>
      <c r="I51" s="317"/>
      <c r="J51" s="322"/>
      <c r="K51" s="364"/>
      <c r="L51" s="365"/>
      <c r="M51" s="372"/>
      <c r="N51" s="373"/>
      <c r="O51" s="373"/>
      <c r="P51" s="373"/>
      <c r="Q51" s="373"/>
      <c r="R51" s="374"/>
      <c r="S51" s="323"/>
      <c r="T51" s="322"/>
    </row>
    <row r="52" spans="1:20" ht="12" customHeight="1">
      <c r="A52" s="316"/>
      <c r="B52" s="317"/>
      <c r="C52" s="346"/>
      <c r="D52" s="326" t="s">
        <v>356</v>
      </c>
      <c r="E52" s="327"/>
      <c r="F52" s="327"/>
      <c r="G52" s="327"/>
      <c r="H52" s="327"/>
      <c r="I52" s="327"/>
      <c r="J52" s="328"/>
      <c r="K52" s="318" t="s">
        <v>365</v>
      </c>
      <c r="L52" s="319"/>
      <c r="M52" s="319"/>
      <c r="N52" s="319"/>
      <c r="O52" s="319"/>
      <c r="P52" s="319"/>
      <c r="Q52" s="319"/>
      <c r="R52" s="300"/>
      <c r="S52" s="324">
        <f>SUM(S6:T51)</f>
        <v>0</v>
      </c>
      <c r="T52" s="325"/>
    </row>
    <row r="53" spans="1:20" ht="23.25" customHeight="1">
      <c r="A53" s="306" t="s">
        <v>362</v>
      </c>
      <c r="B53" s="306"/>
      <c r="C53" s="306"/>
      <c r="D53" s="306"/>
      <c r="E53" s="306"/>
      <c r="F53" s="306"/>
      <c r="G53" s="306"/>
      <c r="H53" s="306"/>
      <c r="I53" s="306" t="s">
        <v>358</v>
      </c>
      <c r="J53" s="306"/>
      <c r="K53" s="306"/>
      <c r="L53" s="306" t="s">
        <v>361</v>
      </c>
      <c r="M53" s="306"/>
      <c r="N53" s="306"/>
      <c r="O53" s="306" t="s">
        <v>359</v>
      </c>
      <c r="P53" s="306"/>
      <c r="Q53" s="306"/>
      <c r="R53" s="306" t="s">
        <v>360</v>
      </c>
      <c r="S53" s="306"/>
      <c r="T53" s="306"/>
    </row>
    <row r="54" spans="1:20" ht="12.75">
      <c r="A54" s="337" t="s">
        <v>35</v>
      </c>
      <c r="B54" s="305"/>
      <c r="C54" s="305"/>
      <c r="D54" s="305"/>
      <c r="E54" s="305"/>
      <c r="F54" s="305"/>
      <c r="G54" s="305"/>
      <c r="H54" s="305"/>
      <c r="I54" s="361">
        <f>Feb!R54</f>
        <v>-664.36</v>
      </c>
      <c r="J54" s="361"/>
      <c r="K54" s="361"/>
      <c r="L54" s="343">
        <f>SUMIF(C6:C44,"Dues-VFW",I6:I44)</f>
        <v>0</v>
      </c>
      <c r="M54" s="343"/>
      <c r="N54" s="343"/>
      <c r="O54" s="343">
        <f>SUMIF(M6:M51,"Dues-VFW",S6:S51)</f>
        <v>0</v>
      </c>
      <c r="P54" s="343"/>
      <c r="Q54" s="343"/>
      <c r="R54" s="361">
        <f aca="true" t="shared" si="0" ref="R54:R62">I54+L54-O54</f>
        <v>-664.36</v>
      </c>
      <c r="S54" s="361"/>
      <c r="T54" s="361"/>
    </row>
    <row r="55" spans="1:20" ht="12.75">
      <c r="A55" s="338" t="s">
        <v>37</v>
      </c>
      <c r="B55" s="339"/>
      <c r="C55" s="339"/>
      <c r="D55" s="339"/>
      <c r="E55" s="339"/>
      <c r="F55" s="339"/>
      <c r="G55" s="339"/>
      <c r="H55" s="339"/>
      <c r="I55" s="361">
        <f>Feb!R55</f>
        <v>0</v>
      </c>
      <c r="J55" s="361"/>
      <c r="K55" s="361"/>
      <c r="L55" s="343">
        <v>0</v>
      </c>
      <c r="M55" s="343"/>
      <c r="N55" s="343"/>
      <c r="O55" s="343">
        <v>0</v>
      </c>
      <c r="P55" s="343"/>
      <c r="Q55" s="343"/>
      <c r="R55" s="361">
        <f t="shared" si="0"/>
        <v>0</v>
      </c>
      <c r="S55" s="361"/>
      <c r="T55" s="361"/>
    </row>
    <row r="56" spans="1:20" ht="12.75">
      <c r="A56" s="338" t="s">
        <v>36</v>
      </c>
      <c r="B56" s="339"/>
      <c r="C56" s="339"/>
      <c r="D56" s="339"/>
      <c r="E56" s="339"/>
      <c r="F56" s="339"/>
      <c r="G56" s="339"/>
      <c r="H56" s="339"/>
      <c r="I56" s="361">
        <f>Feb!R56</f>
        <v>-5117.220000000007</v>
      </c>
      <c r="J56" s="361"/>
      <c r="K56" s="361"/>
      <c r="L56" s="343">
        <f>I45-L54-L55-L57-L58-L59-L60-L61-L62-L63-L64-L65</f>
        <v>0</v>
      </c>
      <c r="M56" s="343"/>
      <c r="N56" s="343"/>
      <c r="O56" s="343">
        <f>S52-O54-O55-O57-O58-O59-O60-O61-O62-O63-O64-O65</f>
        <v>0</v>
      </c>
      <c r="P56" s="343"/>
      <c r="Q56" s="343"/>
      <c r="R56" s="361">
        <f t="shared" si="0"/>
        <v>-5117.220000000007</v>
      </c>
      <c r="S56" s="361"/>
      <c r="T56" s="361"/>
    </row>
    <row r="57" spans="1:20" ht="12.75">
      <c r="A57" s="338" t="s">
        <v>38</v>
      </c>
      <c r="B57" s="339"/>
      <c r="C57" s="339"/>
      <c r="D57" s="339"/>
      <c r="E57" s="339"/>
      <c r="F57" s="339"/>
      <c r="G57" s="339"/>
      <c r="H57" s="339"/>
      <c r="I57" s="361">
        <f>Feb!R57</f>
        <v>135</v>
      </c>
      <c r="J57" s="361"/>
      <c r="K57" s="361"/>
      <c r="L57" s="343">
        <f>SUMIF(C6:C44,"Fund-Relief",I6:I44)</f>
        <v>0</v>
      </c>
      <c r="M57" s="343"/>
      <c r="N57" s="343"/>
      <c r="O57" s="343">
        <f>SUMIF(M6:M51,"Fund-Relief",S6:S51)</f>
        <v>0</v>
      </c>
      <c r="P57" s="343"/>
      <c r="Q57" s="343"/>
      <c r="R57" s="361">
        <f t="shared" si="0"/>
        <v>135</v>
      </c>
      <c r="S57" s="361"/>
      <c r="T57" s="361"/>
    </row>
    <row r="58" spans="1:20" ht="12.75">
      <c r="A58" s="337" t="s">
        <v>39</v>
      </c>
      <c r="B58" s="305"/>
      <c r="C58" s="305"/>
      <c r="D58" s="305"/>
      <c r="E58" s="305"/>
      <c r="F58" s="305"/>
      <c r="G58" s="305"/>
      <c r="H58" s="305"/>
      <c r="I58" s="361">
        <f>Feb!R58</f>
        <v>1673.21</v>
      </c>
      <c r="J58" s="361"/>
      <c r="K58" s="361"/>
      <c r="L58" s="343">
        <f>SUMIF(C6:C44,"Dues-Reserve",I6:I44)</f>
        <v>0</v>
      </c>
      <c r="M58" s="343"/>
      <c r="N58" s="343"/>
      <c r="O58" s="343">
        <f>SUMIF(M6:M51,"Dues-Reserve",S6:S51)</f>
        <v>0</v>
      </c>
      <c r="P58" s="343"/>
      <c r="Q58" s="343"/>
      <c r="R58" s="361">
        <f t="shared" si="0"/>
        <v>1673.21</v>
      </c>
      <c r="S58" s="361"/>
      <c r="T58" s="361"/>
    </row>
    <row r="59" spans="1:20" ht="12.75">
      <c r="A59" s="338" t="s">
        <v>40</v>
      </c>
      <c r="B59" s="339"/>
      <c r="C59" s="339"/>
      <c r="D59" s="339"/>
      <c r="E59" s="339"/>
      <c r="F59" s="339"/>
      <c r="G59" s="339"/>
      <c r="H59" s="339"/>
      <c r="I59" s="361">
        <f>Feb!R59</f>
        <v>22827.72</v>
      </c>
      <c r="J59" s="361"/>
      <c r="K59" s="361"/>
      <c r="L59" s="343">
        <f>SUMIF(C6:C44,"Account-Savings",I6:I44)</f>
        <v>0</v>
      </c>
      <c r="M59" s="343"/>
      <c r="N59" s="343"/>
      <c r="O59" s="343">
        <f>SUMIF(M6:M51,"Account-Savings",S6:S51)</f>
        <v>0</v>
      </c>
      <c r="P59" s="343"/>
      <c r="Q59" s="343"/>
      <c r="R59" s="361">
        <f t="shared" si="0"/>
        <v>22827.72</v>
      </c>
      <c r="S59" s="361"/>
      <c r="T59" s="361"/>
    </row>
    <row r="60" spans="1:20" ht="12.75">
      <c r="A60" s="338" t="s">
        <v>41</v>
      </c>
      <c r="B60" s="339"/>
      <c r="C60" s="339"/>
      <c r="D60" s="339"/>
      <c r="E60" s="339"/>
      <c r="F60" s="339"/>
      <c r="G60" s="339"/>
      <c r="H60" s="339"/>
      <c r="I60" s="361">
        <f>Feb!R60</f>
        <v>300</v>
      </c>
      <c r="J60" s="361"/>
      <c r="K60" s="361"/>
      <c r="L60" s="343">
        <v>0</v>
      </c>
      <c r="M60" s="343"/>
      <c r="N60" s="343"/>
      <c r="O60" s="343">
        <v>0</v>
      </c>
      <c r="P60" s="343"/>
      <c r="Q60" s="343"/>
      <c r="R60" s="361">
        <f t="shared" si="0"/>
        <v>300</v>
      </c>
      <c r="S60" s="361"/>
      <c r="T60" s="361"/>
    </row>
    <row r="61" spans="1:20" ht="12.75">
      <c r="A61" s="338" t="s">
        <v>42</v>
      </c>
      <c r="B61" s="339"/>
      <c r="C61" s="339"/>
      <c r="D61" s="339"/>
      <c r="E61" s="339"/>
      <c r="F61" s="339"/>
      <c r="G61" s="339"/>
      <c r="H61" s="339"/>
      <c r="I61" s="361">
        <f>Feb!R61</f>
        <v>0</v>
      </c>
      <c r="J61" s="361"/>
      <c r="K61" s="361"/>
      <c r="L61" s="343">
        <v>0</v>
      </c>
      <c r="M61" s="343"/>
      <c r="N61" s="343"/>
      <c r="O61" s="343">
        <v>0</v>
      </c>
      <c r="P61" s="343"/>
      <c r="Q61" s="343"/>
      <c r="R61" s="361">
        <f t="shared" si="0"/>
        <v>0</v>
      </c>
      <c r="S61" s="361"/>
      <c r="T61" s="361"/>
    </row>
    <row r="62" spans="1:20" ht="12">
      <c r="A62" s="340" t="s">
        <v>410</v>
      </c>
      <c r="B62" s="341"/>
      <c r="C62" s="341"/>
      <c r="D62" s="341"/>
      <c r="E62" s="341"/>
      <c r="F62" s="341"/>
      <c r="G62" s="341"/>
      <c r="H62" s="342"/>
      <c r="I62" s="361">
        <f>Feb!R62</f>
        <v>937.3900000000001</v>
      </c>
      <c r="J62" s="361"/>
      <c r="K62" s="361"/>
      <c r="L62" s="343">
        <f>SUMIF(C6:C44,"Fund-Nat. Mil. Serv.",I6:I44)</f>
        <v>0</v>
      </c>
      <c r="M62" s="343"/>
      <c r="N62" s="343"/>
      <c r="O62" s="343">
        <f>SUMIF(M6:M51,"Fund-Nat. Mil. Serv.",S6:S51)</f>
        <v>0</v>
      </c>
      <c r="P62" s="343"/>
      <c r="Q62" s="343"/>
      <c r="R62" s="361">
        <f t="shared" si="0"/>
        <v>937.3900000000001</v>
      </c>
      <c r="S62" s="361"/>
      <c r="T62" s="361"/>
    </row>
    <row r="63" spans="1:20" ht="12">
      <c r="A63" s="340" t="s">
        <v>97</v>
      </c>
      <c r="B63" s="341"/>
      <c r="C63" s="341"/>
      <c r="D63" s="341"/>
      <c r="E63" s="341"/>
      <c r="F63" s="341"/>
      <c r="G63" s="341"/>
      <c r="H63" s="342"/>
      <c r="I63" s="361">
        <f>Feb!R63</f>
        <v>3400</v>
      </c>
      <c r="J63" s="361"/>
      <c r="K63" s="361"/>
      <c r="L63" s="343">
        <f>SUMIF(C6:C44,"Fund-Scholarship",I6:I44)</f>
        <v>0</v>
      </c>
      <c r="M63" s="343"/>
      <c r="N63" s="343"/>
      <c r="O63" s="343">
        <f>SUMIF(M6:M51,"Fund-Scholarship",S6:S51)</f>
        <v>0</v>
      </c>
      <c r="P63" s="343"/>
      <c r="Q63" s="343"/>
      <c r="R63" s="361">
        <f>I63+L63-O63</f>
        <v>3400</v>
      </c>
      <c r="S63" s="361"/>
      <c r="T63" s="361"/>
    </row>
    <row r="64" spans="1:20" ht="12">
      <c r="A64" s="340" t="s">
        <v>96</v>
      </c>
      <c r="B64" s="341"/>
      <c r="C64" s="341"/>
      <c r="D64" s="341"/>
      <c r="E64" s="341"/>
      <c r="F64" s="341"/>
      <c r="G64" s="341"/>
      <c r="H64" s="342"/>
      <c r="I64" s="361">
        <f>Feb!R64</f>
        <v>9400</v>
      </c>
      <c r="J64" s="361"/>
      <c r="K64" s="361"/>
      <c r="L64" s="343">
        <f>SUMIF(C6:C44,"Fund-Stock",I6:I44)</f>
        <v>0</v>
      </c>
      <c r="M64" s="343"/>
      <c r="N64" s="343"/>
      <c r="O64" s="343">
        <f>SUMIF(M6:M51,"Fund-Stock",S6:S51)</f>
        <v>0</v>
      </c>
      <c r="P64" s="343"/>
      <c r="Q64" s="343"/>
      <c r="R64" s="361">
        <f>I64+L64-O64</f>
        <v>9400</v>
      </c>
      <c r="S64" s="361"/>
      <c r="T64" s="361"/>
    </row>
    <row r="65" spans="1:20" ht="12">
      <c r="A65" s="340" t="s">
        <v>98</v>
      </c>
      <c r="B65" s="341"/>
      <c r="C65" s="341"/>
      <c r="D65" s="341"/>
      <c r="E65" s="341"/>
      <c r="F65" s="341"/>
      <c r="G65" s="341"/>
      <c r="H65" s="342"/>
      <c r="I65" s="361">
        <f>Feb!R65</f>
        <v>4076.1400000000003</v>
      </c>
      <c r="J65" s="361"/>
      <c r="K65" s="361"/>
      <c r="L65" s="343">
        <f>SUMIF(C6:C44,"Fund-Memorial",I6:I44)</f>
        <v>0</v>
      </c>
      <c r="M65" s="343"/>
      <c r="N65" s="343"/>
      <c r="O65" s="343">
        <f>SUMIF(M6:M51,"Fund-Memorial",S6:S51)</f>
        <v>0</v>
      </c>
      <c r="P65" s="343"/>
      <c r="Q65" s="343"/>
      <c r="R65" s="361">
        <f>I65+L65-O65</f>
        <v>4076.1400000000003</v>
      </c>
      <c r="S65" s="361"/>
      <c r="T65" s="361"/>
    </row>
    <row r="66" spans="1:20" ht="12">
      <c r="A66" s="336" t="s">
        <v>350</v>
      </c>
      <c r="B66" s="336"/>
      <c r="C66" s="336"/>
      <c r="D66" s="336"/>
      <c r="E66" s="336"/>
      <c r="F66" s="336"/>
      <c r="G66" s="336"/>
      <c r="H66" s="336"/>
      <c r="I66" s="360">
        <f>SUM(I54:K65)</f>
        <v>36967.87999999999</v>
      </c>
      <c r="J66" s="360"/>
      <c r="K66" s="360"/>
      <c r="L66" s="366">
        <f>SUM(L54:N65)</f>
        <v>0</v>
      </c>
      <c r="M66" s="366"/>
      <c r="N66" s="366"/>
      <c r="O66" s="366">
        <f>SUM(O54:Q65)</f>
        <v>0</v>
      </c>
      <c r="P66" s="366"/>
      <c r="Q66" s="366"/>
      <c r="R66" s="367">
        <f>I66+L66-O66</f>
        <v>36967.87999999999</v>
      </c>
      <c r="S66" s="367"/>
      <c r="T66" s="367"/>
    </row>
    <row r="67" ht="12">
      <c r="K67" s="181" t="s">
        <v>351</v>
      </c>
    </row>
  </sheetData>
  <sheetProtection/>
  <mergeCells count="431">
    <mergeCell ref="S14:T14"/>
    <mergeCell ref="S15:T15"/>
    <mergeCell ref="M12:O12"/>
    <mergeCell ref="P12:R12"/>
    <mergeCell ref="M15:O15"/>
    <mergeCell ref="M13:O13"/>
    <mergeCell ref="P13:R13"/>
    <mergeCell ref="F10:H10"/>
    <mergeCell ref="I10:J10"/>
    <mergeCell ref="K10:L10"/>
    <mergeCell ref="M10:O10"/>
    <mergeCell ref="S20:T20"/>
    <mergeCell ref="P10:R10"/>
    <mergeCell ref="S10:T10"/>
    <mergeCell ref="I17:J17"/>
    <mergeCell ref="K17:L17"/>
    <mergeCell ref="M17:O17"/>
    <mergeCell ref="M24:O24"/>
    <mergeCell ref="M34:O34"/>
    <mergeCell ref="K9:L9"/>
    <mergeCell ref="M9:O9"/>
    <mergeCell ref="A9:B9"/>
    <mergeCell ref="C9:E9"/>
    <mergeCell ref="F9:H9"/>
    <mergeCell ref="I9:J9"/>
    <mergeCell ref="A10:B10"/>
    <mergeCell ref="C10:E10"/>
    <mergeCell ref="P37:R37"/>
    <mergeCell ref="M25:O25"/>
    <mergeCell ref="M33:O33"/>
    <mergeCell ref="P33:R33"/>
    <mergeCell ref="M23:O23"/>
    <mergeCell ref="P25:R25"/>
    <mergeCell ref="M28:O28"/>
    <mergeCell ref="M30:O30"/>
    <mergeCell ref="P30:R30"/>
    <mergeCell ref="M31:O31"/>
    <mergeCell ref="P38:R38"/>
    <mergeCell ref="M39:O39"/>
    <mergeCell ref="M22:O22"/>
    <mergeCell ref="P20:R20"/>
    <mergeCell ref="M35:O35"/>
    <mergeCell ref="M26:O26"/>
    <mergeCell ref="P35:R35"/>
    <mergeCell ref="M36:O36"/>
    <mergeCell ref="P36:R36"/>
    <mergeCell ref="M37:O37"/>
    <mergeCell ref="F37:H37"/>
    <mergeCell ref="F31:H31"/>
    <mergeCell ref="C35:E35"/>
    <mergeCell ref="F35:H35"/>
    <mergeCell ref="F33:H33"/>
    <mergeCell ref="C38:E38"/>
    <mergeCell ref="F38:H38"/>
    <mergeCell ref="C36:E36"/>
    <mergeCell ref="C34:E34"/>
    <mergeCell ref="C31:E31"/>
    <mergeCell ref="P41:R41"/>
    <mergeCell ref="K41:L41"/>
    <mergeCell ref="D46:J47"/>
    <mergeCell ref="D48:J49"/>
    <mergeCell ref="D50:J51"/>
    <mergeCell ref="D52:J52"/>
    <mergeCell ref="M48:O48"/>
    <mergeCell ref="P48:R48"/>
    <mergeCell ref="K49:L49"/>
    <mergeCell ref="C39:E39"/>
    <mergeCell ref="I43:J43"/>
    <mergeCell ref="P43:R43"/>
    <mergeCell ref="F43:H43"/>
    <mergeCell ref="M43:O43"/>
    <mergeCell ref="P39:R39"/>
    <mergeCell ref="M40:O40"/>
    <mergeCell ref="P40:R40"/>
    <mergeCell ref="M41:O41"/>
    <mergeCell ref="F39:H39"/>
    <mergeCell ref="F27:H27"/>
    <mergeCell ref="F26:H26"/>
    <mergeCell ref="F25:H25"/>
    <mergeCell ref="K39:L39"/>
    <mergeCell ref="K40:L40"/>
    <mergeCell ref="C43:E43"/>
    <mergeCell ref="C42:E42"/>
    <mergeCell ref="F42:H42"/>
    <mergeCell ref="C40:E40"/>
    <mergeCell ref="F40:H40"/>
    <mergeCell ref="S27:T27"/>
    <mergeCell ref="P28:R28"/>
    <mergeCell ref="K27:L27"/>
    <mergeCell ref="C16:E16"/>
    <mergeCell ref="F16:H16"/>
    <mergeCell ref="C19:E19"/>
    <mergeCell ref="F19:H19"/>
    <mergeCell ref="K21:L21"/>
    <mergeCell ref="K22:L22"/>
    <mergeCell ref="C23:E23"/>
    <mergeCell ref="P31:R31"/>
    <mergeCell ref="P23:R23"/>
    <mergeCell ref="S24:T24"/>
    <mergeCell ref="S25:T25"/>
    <mergeCell ref="P9:R9"/>
    <mergeCell ref="F34:H34"/>
    <mergeCell ref="F32:H32"/>
    <mergeCell ref="M11:O11"/>
    <mergeCell ref="P11:R11"/>
    <mergeCell ref="S11:T11"/>
    <mergeCell ref="C33:E33"/>
    <mergeCell ref="F28:H28"/>
    <mergeCell ref="M16:O16"/>
    <mergeCell ref="S26:T26"/>
    <mergeCell ref="P22:R22"/>
    <mergeCell ref="S19:T19"/>
    <mergeCell ref="I21:J21"/>
    <mergeCell ref="I22:J22"/>
    <mergeCell ref="M21:O21"/>
    <mergeCell ref="K19:L19"/>
    <mergeCell ref="P2:Q2"/>
    <mergeCell ref="R2:T2"/>
    <mergeCell ref="M8:O8"/>
    <mergeCell ref="P18:R18"/>
    <mergeCell ref="S12:T12"/>
    <mergeCell ref="S13:T13"/>
    <mergeCell ref="P8:R8"/>
    <mergeCell ref="S8:T8"/>
    <mergeCell ref="P15:R15"/>
    <mergeCell ref="M18:O18"/>
    <mergeCell ref="K7:L7"/>
    <mergeCell ref="M7:O7"/>
    <mergeCell ref="P16:R16"/>
    <mergeCell ref="S17:T17"/>
    <mergeCell ref="K8:L8"/>
    <mergeCell ref="K11:L11"/>
    <mergeCell ref="K12:L12"/>
    <mergeCell ref="K13:L13"/>
    <mergeCell ref="S9:T9"/>
    <mergeCell ref="S16:T16"/>
    <mergeCell ref="I20:J20"/>
    <mergeCell ref="K20:L20"/>
    <mergeCell ref="M20:O20"/>
    <mergeCell ref="S47:T47"/>
    <mergeCell ref="K50:L50"/>
    <mergeCell ref="K51:L51"/>
    <mergeCell ref="K46:L46"/>
    <mergeCell ref="K47:L47"/>
    <mergeCell ref="M51:O51"/>
    <mergeCell ref="P51:R51"/>
    <mergeCell ref="S18:T18"/>
    <mergeCell ref="P47:R47"/>
    <mergeCell ref="S51:T51"/>
    <mergeCell ref="L62:N62"/>
    <mergeCell ref="R60:T60"/>
    <mergeCell ref="R63:T63"/>
    <mergeCell ref="R55:T55"/>
    <mergeCell ref="R56:T56"/>
    <mergeCell ref="R57:T57"/>
    <mergeCell ref="R58:T58"/>
    <mergeCell ref="R59:T59"/>
    <mergeCell ref="O61:Q61"/>
    <mergeCell ref="L60:N60"/>
    <mergeCell ref="I65:K65"/>
    <mergeCell ref="L65:N65"/>
    <mergeCell ref="R66:T66"/>
    <mergeCell ref="O62:Q62"/>
    <mergeCell ref="O66:Q66"/>
    <mergeCell ref="R62:T62"/>
    <mergeCell ref="R61:T61"/>
    <mergeCell ref="O55:Q55"/>
    <mergeCell ref="O56:Q56"/>
    <mergeCell ref="O57:Q57"/>
    <mergeCell ref="I60:K60"/>
    <mergeCell ref="I61:K61"/>
    <mergeCell ref="I62:K62"/>
    <mergeCell ref="L61:N61"/>
    <mergeCell ref="O58:Q58"/>
    <mergeCell ref="O59:Q59"/>
    <mergeCell ref="O60:Q60"/>
    <mergeCell ref="L66:N66"/>
    <mergeCell ref="O63:Q63"/>
    <mergeCell ref="I59:K59"/>
    <mergeCell ref="L54:N54"/>
    <mergeCell ref="L55:N55"/>
    <mergeCell ref="L56:N56"/>
    <mergeCell ref="L57:N57"/>
    <mergeCell ref="L58:N58"/>
    <mergeCell ref="L59:N59"/>
    <mergeCell ref="I57:K57"/>
    <mergeCell ref="P50:R50"/>
    <mergeCell ref="M44:O44"/>
    <mergeCell ref="P44:R44"/>
    <mergeCell ref="S52:T52"/>
    <mergeCell ref="K52:R52"/>
    <mergeCell ref="M46:O46"/>
    <mergeCell ref="P46:R46"/>
    <mergeCell ref="M47:O47"/>
    <mergeCell ref="P7:R7"/>
    <mergeCell ref="O54:Q54"/>
    <mergeCell ref="S43:T43"/>
    <mergeCell ref="S44:T44"/>
    <mergeCell ref="S45:T45"/>
    <mergeCell ref="M45:O45"/>
    <mergeCell ref="P45:R45"/>
    <mergeCell ref="M49:O49"/>
    <mergeCell ref="P49:R49"/>
    <mergeCell ref="M50:O50"/>
    <mergeCell ref="S7:T7"/>
    <mergeCell ref="S6:T6"/>
    <mergeCell ref="P6:R6"/>
    <mergeCell ref="K45:L45"/>
    <mergeCell ref="S46:T46"/>
    <mergeCell ref="K42:L42"/>
    <mergeCell ref="K43:L43"/>
    <mergeCell ref="K44:L44"/>
    <mergeCell ref="M42:O42"/>
    <mergeCell ref="P42:R42"/>
    <mergeCell ref="A5:B5"/>
    <mergeCell ref="A6:B6"/>
    <mergeCell ref="K5:L5"/>
    <mergeCell ref="K6:L6"/>
    <mergeCell ref="C5:J5"/>
    <mergeCell ref="M5:T5"/>
    <mergeCell ref="A4:C4"/>
    <mergeCell ref="D4:F4"/>
    <mergeCell ref="H4:J4"/>
    <mergeCell ref="R4:T4"/>
    <mergeCell ref="O4:Q4"/>
    <mergeCell ref="A7:B7"/>
    <mergeCell ref="C7:E7"/>
    <mergeCell ref="F7:H7"/>
    <mergeCell ref="I7:J7"/>
    <mergeCell ref="M6:O6"/>
    <mergeCell ref="F11:H11"/>
    <mergeCell ref="F29:H29"/>
    <mergeCell ref="C12:E12"/>
    <mergeCell ref="F12:H12"/>
    <mergeCell ref="C13:E13"/>
    <mergeCell ref="C8:E8"/>
    <mergeCell ref="F8:H8"/>
    <mergeCell ref="F23:H23"/>
    <mergeCell ref="C24:E24"/>
    <mergeCell ref="F24:H24"/>
    <mergeCell ref="A40:B40"/>
    <mergeCell ref="A39:B39"/>
    <mergeCell ref="A8:B8"/>
    <mergeCell ref="C18:E18"/>
    <mergeCell ref="F18:H18"/>
    <mergeCell ref="A16:B16"/>
    <mergeCell ref="C14:E14"/>
    <mergeCell ref="A17:B17"/>
    <mergeCell ref="A18:B18"/>
    <mergeCell ref="C11:E11"/>
    <mergeCell ref="A21:B21"/>
    <mergeCell ref="A22:B22"/>
    <mergeCell ref="C21:E21"/>
    <mergeCell ref="F21:H21"/>
    <mergeCell ref="C22:E22"/>
    <mergeCell ref="F17:H17"/>
    <mergeCell ref="I44:J44"/>
    <mergeCell ref="I8:J8"/>
    <mergeCell ref="A13:B13"/>
    <mergeCell ref="A14:B14"/>
    <mergeCell ref="A15:B15"/>
    <mergeCell ref="A19:B19"/>
    <mergeCell ref="A20:B20"/>
    <mergeCell ref="C20:E20"/>
    <mergeCell ref="F20:H20"/>
    <mergeCell ref="I19:J19"/>
    <mergeCell ref="K16:L16"/>
    <mergeCell ref="I18:J18"/>
    <mergeCell ref="A11:B11"/>
    <mergeCell ref="C6:E6"/>
    <mergeCell ref="F6:H6"/>
    <mergeCell ref="F14:H14"/>
    <mergeCell ref="C15:E15"/>
    <mergeCell ref="C17:E17"/>
    <mergeCell ref="F13:H13"/>
    <mergeCell ref="F15:H15"/>
    <mergeCell ref="K18:L18"/>
    <mergeCell ref="I6:J6"/>
    <mergeCell ref="I11:J11"/>
    <mergeCell ref="I12:J12"/>
    <mergeCell ref="I13:J13"/>
    <mergeCell ref="I14:J14"/>
    <mergeCell ref="I15:J15"/>
    <mergeCell ref="I16:J16"/>
    <mergeCell ref="K14:L14"/>
    <mergeCell ref="K15:L15"/>
    <mergeCell ref="I23:J23"/>
    <mergeCell ref="C32:E32"/>
    <mergeCell ref="K30:L30"/>
    <mergeCell ref="I32:J32"/>
    <mergeCell ref="A35:B35"/>
    <mergeCell ref="A24:B24"/>
    <mergeCell ref="K24:L24"/>
    <mergeCell ref="K25:L25"/>
    <mergeCell ref="I28:J28"/>
    <mergeCell ref="I27:J27"/>
    <mergeCell ref="K31:L31"/>
    <mergeCell ref="K26:L26"/>
    <mergeCell ref="K32:L32"/>
    <mergeCell ref="K33:L33"/>
    <mergeCell ref="K34:L34"/>
    <mergeCell ref="K35:L35"/>
    <mergeCell ref="K29:L29"/>
    <mergeCell ref="I35:J35"/>
    <mergeCell ref="A34:B34"/>
    <mergeCell ref="A38:B38"/>
    <mergeCell ref="A33:B33"/>
    <mergeCell ref="K37:L37"/>
    <mergeCell ref="K38:L38"/>
    <mergeCell ref="K36:L36"/>
    <mergeCell ref="A36:B36"/>
    <mergeCell ref="F36:H36"/>
    <mergeCell ref="C37:E37"/>
    <mergeCell ref="I54:K54"/>
    <mergeCell ref="I55:K55"/>
    <mergeCell ref="I56:K56"/>
    <mergeCell ref="A55:H55"/>
    <mergeCell ref="A46:B52"/>
    <mergeCell ref="A45:H45"/>
    <mergeCell ref="A54:H54"/>
    <mergeCell ref="A53:H53"/>
    <mergeCell ref="I45:J45"/>
    <mergeCell ref="K48:L48"/>
    <mergeCell ref="A66:H66"/>
    <mergeCell ref="A60:H60"/>
    <mergeCell ref="A63:H63"/>
    <mergeCell ref="I58:K58"/>
    <mergeCell ref="I66:K66"/>
    <mergeCell ref="I40:J40"/>
    <mergeCell ref="I41:J41"/>
    <mergeCell ref="I42:J42"/>
    <mergeCell ref="I53:K53"/>
    <mergeCell ref="A65:H65"/>
    <mergeCell ref="S21:T21"/>
    <mergeCell ref="S22:T22"/>
    <mergeCell ref="S23:T23"/>
    <mergeCell ref="I24:J24"/>
    <mergeCell ref="I25:J25"/>
    <mergeCell ref="I30:J30"/>
    <mergeCell ref="I26:J26"/>
    <mergeCell ref="I29:J29"/>
    <mergeCell ref="K28:L28"/>
    <mergeCell ref="K23:L23"/>
    <mergeCell ref="A30:B30"/>
    <mergeCell ref="A31:B31"/>
    <mergeCell ref="A26:B26"/>
    <mergeCell ref="A28:B28"/>
    <mergeCell ref="A32:B32"/>
    <mergeCell ref="F22:H22"/>
    <mergeCell ref="F30:H30"/>
    <mergeCell ref="A23:B23"/>
    <mergeCell ref="C30:E30"/>
    <mergeCell ref="C29:E29"/>
    <mergeCell ref="P26:R26"/>
    <mergeCell ref="M27:O27"/>
    <mergeCell ref="P27:R27"/>
    <mergeCell ref="A27:B27"/>
    <mergeCell ref="C25:E25"/>
    <mergeCell ref="A29:B29"/>
    <mergeCell ref="C28:E28"/>
    <mergeCell ref="C27:E27"/>
    <mergeCell ref="C26:E26"/>
    <mergeCell ref="A25:B25"/>
    <mergeCell ref="I33:J33"/>
    <mergeCell ref="I34:J34"/>
    <mergeCell ref="S34:T34"/>
    <mergeCell ref="S31:T31"/>
    <mergeCell ref="S28:T28"/>
    <mergeCell ref="S29:T29"/>
    <mergeCell ref="P34:R34"/>
    <mergeCell ref="M32:O32"/>
    <mergeCell ref="M29:O29"/>
    <mergeCell ref="I31:J31"/>
    <mergeCell ref="L53:N53"/>
    <mergeCell ref="C46:C52"/>
    <mergeCell ref="A37:B37"/>
    <mergeCell ref="R53:T53"/>
    <mergeCell ref="O53:Q53"/>
    <mergeCell ref="R64:T64"/>
    <mergeCell ref="A57:H57"/>
    <mergeCell ref="A58:H58"/>
    <mergeCell ref="A59:H59"/>
    <mergeCell ref="A56:H56"/>
    <mergeCell ref="A61:H61"/>
    <mergeCell ref="A62:H62"/>
    <mergeCell ref="A41:B41"/>
    <mergeCell ref="A42:B42"/>
    <mergeCell ref="A43:B43"/>
    <mergeCell ref="A44:B44"/>
    <mergeCell ref="C44:E44"/>
    <mergeCell ref="F44:H44"/>
    <mergeCell ref="C41:E41"/>
    <mergeCell ref="F41:H41"/>
    <mergeCell ref="A12:B12"/>
    <mergeCell ref="P24:R24"/>
    <mergeCell ref="M19:O19"/>
    <mergeCell ref="P19:R19"/>
    <mergeCell ref="A64:H64"/>
    <mergeCell ref="I63:K63"/>
    <mergeCell ref="L63:N63"/>
    <mergeCell ref="I64:K64"/>
    <mergeCell ref="L64:N64"/>
    <mergeCell ref="P32:R32"/>
    <mergeCell ref="S33:T33"/>
    <mergeCell ref="S35:T35"/>
    <mergeCell ref="S40:T40"/>
    <mergeCell ref="S30:T30"/>
    <mergeCell ref="S36:T36"/>
    <mergeCell ref="S37:T37"/>
    <mergeCell ref="S38:T38"/>
    <mergeCell ref="S39:T39"/>
    <mergeCell ref="O65:Q65"/>
    <mergeCell ref="R65:T65"/>
    <mergeCell ref="M14:O14"/>
    <mergeCell ref="P14:R14"/>
    <mergeCell ref="P17:R17"/>
    <mergeCell ref="O64:Q64"/>
    <mergeCell ref="P29:R29"/>
    <mergeCell ref="S48:T48"/>
    <mergeCell ref="S49:T49"/>
    <mergeCell ref="S50:T50"/>
    <mergeCell ref="S42:T42"/>
    <mergeCell ref="R54:T54"/>
    <mergeCell ref="M38:O38"/>
    <mergeCell ref="P21:R21"/>
    <mergeCell ref="I36:J36"/>
    <mergeCell ref="I37:J37"/>
    <mergeCell ref="I38:J38"/>
    <mergeCell ref="I39:J39"/>
    <mergeCell ref="S41:T41"/>
    <mergeCell ref="S32:T32"/>
  </mergeCells>
  <dataValidations count="2">
    <dataValidation type="list" allowBlank="1" showInputMessage="1" sqref="C6:E44 M6:O51">
      <formula1>REASON1</formula1>
    </dataValidation>
    <dataValidation type="list" allowBlank="1" showInputMessage="1" sqref="F6:H44 P6:R51">
      <formula1>REASON2</formula1>
    </dataValidation>
  </dataValidations>
  <printOptions/>
  <pageMargins left="0.75" right="0" top="0" bottom="0" header="0.5" footer="0.5"/>
  <pageSetup fitToHeight="1" fitToWidth="1" horizontalDpi="600" verticalDpi="600" orientation="portrait" scale="89" r:id="rId2"/>
  <drawing r:id="rId1"/>
</worksheet>
</file>

<file path=xl/worksheets/sheet12.xml><?xml version="1.0" encoding="utf-8"?>
<worksheet xmlns="http://schemas.openxmlformats.org/spreadsheetml/2006/main" xmlns:r="http://schemas.openxmlformats.org/officeDocument/2006/relationships">
  <sheetPr>
    <tabColor rgb="FF00B0F0"/>
    <pageSetUpPr fitToPage="1"/>
  </sheetPr>
  <dimension ref="B2:Z65"/>
  <sheetViews>
    <sheetView zoomScale="125" zoomScaleNormal="125" zoomScalePageLayoutView="0" workbookViewId="0" topLeftCell="A34">
      <selection activeCell="W37" sqref="W37"/>
    </sheetView>
  </sheetViews>
  <sheetFormatPr defaultColWidth="9.140625" defaultRowHeight="12.75"/>
  <cols>
    <col min="1" max="1" width="0.85546875" style="3" customWidth="1"/>
    <col min="2" max="10" width="5.00390625" style="3" customWidth="1"/>
    <col min="11" max="12" width="5.00390625" style="4" customWidth="1"/>
    <col min="13" max="20" width="5.00390625" style="3" customWidth="1"/>
    <col min="21" max="21" width="5.00390625" style="4" customWidth="1"/>
    <col min="22" max="22" width="9.140625" style="4" customWidth="1"/>
    <col min="23" max="16384" width="9.140625" style="3" customWidth="1"/>
  </cols>
  <sheetData>
    <row r="1" ht="6.75" customHeight="1"/>
    <row r="2" spans="7:21" ht="9" customHeight="1">
      <c r="G2" s="478" t="s">
        <v>370</v>
      </c>
      <c r="H2" s="479"/>
      <c r="I2" s="479"/>
      <c r="J2" s="479"/>
      <c r="K2" s="479"/>
      <c r="L2" s="479"/>
      <c r="M2" s="479"/>
      <c r="N2" s="479"/>
      <c r="O2" s="479"/>
      <c r="P2" s="479"/>
      <c r="R2" s="8"/>
      <c r="S2" s="24"/>
      <c r="T2" s="24"/>
      <c r="U2" s="24"/>
    </row>
    <row r="3" spans="7:21" ht="9" customHeight="1">
      <c r="G3" s="479"/>
      <c r="H3" s="479"/>
      <c r="I3" s="479"/>
      <c r="J3" s="479"/>
      <c r="K3" s="479"/>
      <c r="L3" s="479"/>
      <c r="M3" s="479"/>
      <c r="N3" s="479"/>
      <c r="O3" s="479"/>
      <c r="P3" s="479"/>
      <c r="R3" s="8"/>
      <c r="S3" s="24"/>
      <c r="T3" s="24"/>
      <c r="U3" s="24"/>
    </row>
    <row r="4" spans="7:21" ht="9" customHeight="1">
      <c r="G4" s="479"/>
      <c r="H4" s="479"/>
      <c r="I4" s="479"/>
      <c r="J4" s="479"/>
      <c r="K4" s="479"/>
      <c r="L4" s="479"/>
      <c r="M4" s="479"/>
      <c r="N4" s="479"/>
      <c r="O4" s="479"/>
      <c r="P4" s="479"/>
      <c r="R4" s="8"/>
      <c r="S4" s="24"/>
      <c r="T4" s="24"/>
      <c r="U4" s="24"/>
    </row>
    <row r="5" spans="7:21" ht="8.25" customHeight="1">
      <c r="G5" s="15"/>
      <c r="H5" s="15"/>
      <c r="I5" s="15"/>
      <c r="J5" s="15"/>
      <c r="K5" s="16"/>
      <c r="L5" s="16"/>
      <c r="M5" s="15"/>
      <c r="N5" s="15"/>
      <c r="O5" s="15"/>
      <c r="P5" s="15"/>
      <c r="Q5" s="17"/>
      <c r="R5" s="17"/>
      <c r="S5" s="18"/>
      <c r="T5" s="18"/>
      <c r="U5" s="18"/>
    </row>
    <row r="6" spans="2:21" ht="12.75">
      <c r="B6" s="480" t="s">
        <v>371</v>
      </c>
      <c r="C6" s="315"/>
      <c r="D6" s="315"/>
      <c r="E6" s="315"/>
      <c r="F6" s="315"/>
      <c r="G6" s="315"/>
      <c r="H6" s="315"/>
      <c r="I6" s="315"/>
      <c r="J6" s="315"/>
      <c r="K6" s="315"/>
      <c r="L6" s="481" t="s">
        <v>383</v>
      </c>
      <c r="M6" s="327"/>
      <c r="N6" s="327"/>
      <c r="O6" s="327"/>
      <c r="P6" s="327"/>
      <c r="Q6" s="327"/>
      <c r="R6" s="327"/>
      <c r="S6" s="327"/>
      <c r="T6" s="327"/>
      <c r="U6" s="327"/>
    </row>
    <row r="7" spans="3:21" ht="10.5" customHeight="1">
      <c r="C7" s="1"/>
      <c r="D7" s="1"/>
      <c r="E7" s="1"/>
      <c r="F7" s="1"/>
      <c r="G7" s="1"/>
      <c r="H7" s="1"/>
      <c r="I7" s="1"/>
      <c r="J7" s="1"/>
      <c r="K7" s="1"/>
      <c r="L7" s="453" t="s">
        <v>373</v>
      </c>
      <c r="M7" s="430"/>
      <c r="N7" s="430"/>
      <c r="O7" s="430"/>
      <c r="P7" s="430"/>
      <c r="Q7" s="430"/>
      <c r="R7" s="430"/>
      <c r="S7" s="430"/>
      <c r="T7" s="430"/>
      <c r="U7" s="430"/>
    </row>
    <row r="8" spans="2:21" ht="12.75">
      <c r="B8" s="482" t="s">
        <v>374</v>
      </c>
      <c r="C8" s="483"/>
      <c r="D8" s="483"/>
      <c r="E8" s="327" t="s">
        <v>376</v>
      </c>
      <c r="F8" s="327"/>
      <c r="G8" s="327"/>
      <c r="H8" s="327"/>
      <c r="I8" s="327"/>
      <c r="J8" s="327"/>
      <c r="K8" s="327"/>
      <c r="L8" s="473" t="s">
        <v>375</v>
      </c>
      <c r="M8" s="315"/>
      <c r="N8" s="315"/>
      <c r="O8" s="315"/>
      <c r="P8" s="315"/>
      <c r="Q8" s="408">
        <v>40633</v>
      </c>
      <c r="R8" s="474"/>
      <c r="S8" s="474"/>
      <c r="T8" s="474"/>
      <c r="U8" s="474"/>
    </row>
    <row r="9" spans="3:21" ht="7.5" customHeight="1">
      <c r="C9" s="1"/>
      <c r="D9" s="1"/>
      <c r="E9" s="10"/>
      <c r="F9" s="10"/>
      <c r="G9" s="10"/>
      <c r="H9" s="10"/>
      <c r="I9" s="10"/>
      <c r="J9" s="10"/>
      <c r="K9" s="10"/>
      <c r="M9" s="1"/>
      <c r="N9" s="1"/>
      <c r="O9" s="1"/>
      <c r="P9" s="1"/>
      <c r="Q9" s="25"/>
      <c r="R9" s="26"/>
      <c r="S9" s="26"/>
      <c r="T9" s="26"/>
      <c r="U9" s="26"/>
    </row>
    <row r="10" spans="2:22" s="29" customFormat="1" ht="12.75">
      <c r="B10" s="476" t="s">
        <v>377</v>
      </c>
      <c r="C10" s="402"/>
      <c r="D10" s="402"/>
      <c r="E10" s="477"/>
      <c r="F10" s="30" t="s">
        <v>379</v>
      </c>
      <c r="G10" s="475" t="s">
        <v>378</v>
      </c>
      <c r="H10" s="402"/>
      <c r="I10" s="477"/>
      <c r="J10" s="30"/>
      <c r="K10" s="475" t="s">
        <v>380</v>
      </c>
      <c r="L10" s="402"/>
      <c r="M10" s="477"/>
      <c r="N10" s="30"/>
      <c r="O10" s="475" t="s">
        <v>381</v>
      </c>
      <c r="P10" s="402"/>
      <c r="Q10" s="477"/>
      <c r="R10" s="31"/>
      <c r="S10" s="475" t="s">
        <v>382</v>
      </c>
      <c r="T10" s="402"/>
      <c r="U10" s="402"/>
      <c r="V10" s="28"/>
    </row>
    <row r="11" spans="2:21" ht="7.5" customHeight="1">
      <c r="B11" s="19"/>
      <c r="C11" s="20"/>
      <c r="D11" s="21"/>
      <c r="E11" s="7"/>
      <c r="F11" s="10"/>
      <c r="G11" s="22"/>
      <c r="H11" s="13"/>
      <c r="I11" s="7"/>
      <c r="J11" s="10"/>
      <c r="K11" s="10"/>
      <c r="L11" s="11"/>
      <c r="M11" s="8"/>
      <c r="N11" s="7"/>
      <c r="O11" s="7"/>
      <c r="P11" s="23"/>
      <c r="Q11" s="23"/>
      <c r="R11" s="23"/>
      <c r="S11" s="11"/>
      <c r="T11" s="10"/>
      <c r="U11" s="10"/>
    </row>
    <row r="12" spans="2:21" ht="9" customHeight="1">
      <c r="B12" s="484" t="s">
        <v>384</v>
      </c>
      <c r="C12" s="485"/>
      <c r="D12" s="485"/>
      <c r="E12" s="485"/>
      <c r="F12" s="485"/>
      <c r="G12" s="485"/>
      <c r="H12" s="485"/>
      <c r="I12" s="486"/>
      <c r="J12" s="412" t="s">
        <v>385</v>
      </c>
      <c r="K12" s="413"/>
      <c r="L12" s="414"/>
      <c r="M12" s="412" t="s">
        <v>387</v>
      </c>
      <c r="N12" s="413"/>
      <c r="O12" s="414"/>
      <c r="P12" s="412" t="s">
        <v>393</v>
      </c>
      <c r="Q12" s="413"/>
      <c r="R12" s="414"/>
      <c r="S12" s="412" t="s">
        <v>385</v>
      </c>
      <c r="T12" s="413"/>
      <c r="U12" s="414"/>
    </row>
    <row r="13" spans="2:21" ht="9" customHeight="1">
      <c r="B13" s="487"/>
      <c r="C13" s="488"/>
      <c r="D13" s="488"/>
      <c r="E13" s="488"/>
      <c r="F13" s="488"/>
      <c r="G13" s="488"/>
      <c r="H13" s="488"/>
      <c r="I13" s="489"/>
      <c r="J13" s="470" t="s">
        <v>386</v>
      </c>
      <c r="K13" s="471"/>
      <c r="L13" s="472"/>
      <c r="M13" s="470" t="s">
        <v>388</v>
      </c>
      <c r="N13" s="471"/>
      <c r="O13" s="472"/>
      <c r="P13" s="470" t="s">
        <v>388</v>
      </c>
      <c r="Q13" s="471"/>
      <c r="R13" s="472"/>
      <c r="S13" s="470" t="s">
        <v>394</v>
      </c>
      <c r="T13" s="471"/>
      <c r="U13" s="472"/>
    </row>
    <row r="14" spans="2:21" ht="9" customHeight="1">
      <c r="B14" s="490"/>
      <c r="C14" s="491"/>
      <c r="D14" s="491"/>
      <c r="E14" s="491"/>
      <c r="F14" s="491"/>
      <c r="G14" s="491"/>
      <c r="H14" s="491"/>
      <c r="I14" s="492"/>
      <c r="J14" s="409" t="s">
        <v>392</v>
      </c>
      <c r="K14" s="410"/>
      <c r="L14" s="411"/>
      <c r="M14" s="409" t="s">
        <v>389</v>
      </c>
      <c r="N14" s="410"/>
      <c r="O14" s="411"/>
      <c r="P14" s="409" t="s">
        <v>390</v>
      </c>
      <c r="Q14" s="410"/>
      <c r="R14" s="411"/>
      <c r="S14" s="409" t="s">
        <v>391</v>
      </c>
      <c r="T14" s="410"/>
      <c r="U14" s="411"/>
    </row>
    <row r="15" spans="2:21" ht="12">
      <c r="B15" s="436" t="s">
        <v>395</v>
      </c>
      <c r="C15" s="436"/>
      <c r="D15" s="436"/>
      <c r="E15" s="436"/>
      <c r="F15" s="436"/>
      <c r="G15" s="436"/>
      <c r="H15" s="436"/>
      <c r="I15" s="436"/>
      <c r="J15" s="343">
        <f>Jan!I54</f>
        <v>-701.86</v>
      </c>
      <c r="K15" s="343"/>
      <c r="L15" s="343"/>
      <c r="M15" s="343">
        <f>SUM(Jan!L54+Feb!L54+Mar!L54)</f>
        <v>37.5</v>
      </c>
      <c r="N15" s="343"/>
      <c r="O15" s="343"/>
      <c r="P15" s="343">
        <f>SUM(Jan!O54+Feb!O54+Mar!O54)</f>
        <v>0</v>
      </c>
      <c r="Q15" s="343"/>
      <c r="R15" s="343"/>
      <c r="S15" s="361">
        <f aca="true" t="shared" si="0" ref="S15:S23">J15+M15-P15</f>
        <v>-664.36</v>
      </c>
      <c r="T15" s="361"/>
      <c r="U15" s="361"/>
    </row>
    <row r="16" spans="2:21" ht="12">
      <c r="B16" s="436" t="s">
        <v>396</v>
      </c>
      <c r="C16" s="436"/>
      <c r="D16" s="436"/>
      <c r="E16" s="436"/>
      <c r="F16" s="436"/>
      <c r="G16" s="436"/>
      <c r="H16" s="436"/>
      <c r="I16" s="436"/>
      <c r="J16" s="343">
        <f>Jan!I55</f>
        <v>0</v>
      </c>
      <c r="K16" s="343"/>
      <c r="L16" s="343"/>
      <c r="M16" s="343">
        <f>SUM(Jan!L55+Feb!L55+Mar!L55)</f>
        <v>0</v>
      </c>
      <c r="N16" s="343"/>
      <c r="O16" s="343"/>
      <c r="P16" s="343">
        <f>SUM(Jan!O55+Feb!O55+Mar!O55)</f>
        <v>0</v>
      </c>
      <c r="Q16" s="343"/>
      <c r="R16" s="343"/>
      <c r="S16" s="361">
        <f t="shared" si="0"/>
        <v>0</v>
      </c>
      <c r="T16" s="361"/>
      <c r="U16" s="361"/>
    </row>
    <row r="17" spans="2:21" ht="12">
      <c r="B17" s="436" t="s">
        <v>397</v>
      </c>
      <c r="C17" s="436"/>
      <c r="D17" s="436"/>
      <c r="E17" s="436"/>
      <c r="F17" s="436"/>
      <c r="G17" s="436"/>
      <c r="H17" s="436"/>
      <c r="I17" s="436"/>
      <c r="J17" s="343">
        <f>Jan!I56</f>
        <v>-5776.220000000007</v>
      </c>
      <c r="K17" s="343"/>
      <c r="L17" s="343"/>
      <c r="M17" s="343">
        <f>SUM(Jan!L56+Feb!L56+Mar!L56)</f>
        <v>6311.240000000001</v>
      </c>
      <c r="N17" s="343"/>
      <c r="O17" s="343"/>
      <c r="P17" s="343">
        <f>SUM(Jan!O56+Feb!O56+Mar!O56)</f>
        <v>5652.240000000001</v>
      </c>
      <c r="Q17" s="343"/>
      <c r="R17" s="343"/>
      <c r="S17" s="361">
        <f t="shared" si="0"/>
        <v>-5117.220000000007</v>
      </c>
      <c r="T17" s="361"/>
      <c r="U17" s="361"/>
    </row>
    <row r="18" spans="2:21" ht="12">
      <c r="B18" s="436" t="s">
        <v>327</v>
      </c>
      <c r="C18" s="436"/>
      <c r="D18" s="436"/>
      <c r="E18" s="436"/>
      <c r="F18" s="436"/>
      <c r="G18" s="436"/>
      <c r="H18" s="436"/>
      <c r="I18" s="436"/>
      <c r="J18" s="343">
        <f>Jan!I57</f>
        <v>135</v>
      </c>
      <c r="K18" s="343"/>
      <c r="L18" s="343"/>
      <c r="M18" s="343">
        <f>SUM(Jan!L57+Feb!L57+Mar!L57)</f>
        <v>0</v>
      </c>
      <c r="N18" s="343"/>
      <c r="O18" s="343"/>
      <c r="P18" s="343">
        <f>SUM(Jan!O57+Feb!O57+Mar!O57)</f>
        <v>0</v>
      </c>
      <c r="Q18" s="343"/>
      <c r="R18" s="343"/>
      <c r="S18" s="361">
        <f t="shared" si="0"/>
        <v>135</v>
      </c>
      <c r="T18" s="361"/>
      <c r="U18" s="361"/>
    </row>
    <row r="19" spans="2:21" ht="12">
      <c r="B19" s="436" t="s">
        <v>398</v>
      </c>
      <c r="C19" s="436"/>
      <c r="D19" s="436"/>
      <c r="E19" s="436"/>
      <c r="F19" s="436"/>
      <c r="G19" s="436"/>
      <c r="H19" s="436"/>
      <c r="I19" s="436"/>
      <c r="J19" s="343">
        <f>Jan!I58</f>
        <v>1673.21</v>
      </c>
      <c r="K19" s="343"/>
      <c r="L19" s="343"/>
      <c r="M19" s="343">
        <f>SUM(Jan!L58+Feb!L58+Mar!L58)</f>
        <v>0</v>
      </c>
      <c r="N19" s="343"/>
      <c r="O19" s="343"/>
      <c r="P19" s="343">
        <f>SUM(Jan!O58+Feb!O58+Mar!O58)</f>
        <v>0</v>
      </c>
      <c r="Q19" s="343"/>
      <c r="R19" s="343"/>
      <c r="S19" s="361">
        <f t="shared" si="0"/>
        <v>1673.21</v>
      </c>
      <c r="T19" s="361"/>
      <c r="U19" s="361"/>
    </row>
    <row r="20" spans="2:21" ht="12">
      <c r="B20" s="436" t="s">
        <v>399</v>
      </c>
      <c r="C20" s="436"/>
      <c r="D20" s="436"/>
      <c r="E20" s="436"/>
      <c r="F20" s="436"/>
      <c r="G20" s="436"/>
      <c r="H20" s="436"/>
      <c r="I20" s="436"/>
      <c r="J20" s="343">
        <f>Jan!I59</f>
        <v>22827.72</v>
      </c>
      <c r="K20" s="343"/>
      <c r="L20" s="343"/>
      <c r="M20" s="343">
        <f>SUM(Jan!L59+Feb!L59+Mar!L59)</f>
        <v>0</v>
      </c>
      <c r="N20" s="343"/>
      <c r="O20" s="343"/>
      <c r="P20" s="343">
        <f>SUM(Jan!O59+Feb!O59+Mar!O59)</f>
        <v>0</v>
      </c>
      <c r="Q20" s="343"/>
      <c r="R20" s="343"/>
      <c r="S20" s="361">
        <f t="shared" si="0"/>
        <v>22827.72</v>
      </c>
      <c r="T20" s="361"/>
      <c r="U20" s="361"/>
    </row>
    <row r="21" spans="2:21" ht="12">
      <c r="B21" s="436" t="s">
        <v>400</v>
      </c>
      <c r="C21" s="436"/>
      <c r="D21" s="436"/>
      <c r="E21" s="436"/>
      <c r="F21" s="436"/>
      <c r="G21" s="436"/>
      <c r="H21" s="436"/>
      <c r="I21" s="436"/>
      <c r="J21" s="343">
        <f>Jan!I60</f>
        <v>300</v>
      </c>
      <c r="K21" s="343"/>
      <c r="L21" s="343"/>
      <c r="M21" s="343">
        <f>SUM(Jan!L60+Feb!L60+Mar!L60)</f>
        <v>0</v>
      </c>
      <c r="N21" s="343"/>
      <c r="O21" s="343"/>
      <c r="P21" s="343">
        <f>SUM(Jan!O60+Feb!O60+Mar!O60)</f>
        <v>0</v>
      </c>
      <c r="Q21" s="343"/>
      <c r="R21" s="343"/>
      <c r="S21" s="361">
        <f t="shared" si="0"/>
        <v>300</v>
      </c>
      <c r="T21" s="361"/>
      <c r="U21" s="361"/>
    </row>
    <row r="22" spans="2:21" ht="12.75" customHeight="1">
      <c r="B22" s="436" t="s">
        <v>328</v>
      </c>
      <c r="C22" s="436"/>
      <c r="D22" s="436"/>
      <c r="E22" s="436"/>
      <c r="F22" s="436"/>
      <c r="G22" s="436"/>
      <c r="H22" s="436"/>
      <c r="I22" s="436"/>
      <c r="J22" s="343">
        <f>Jan!I61</f>
        <v>0</v>
      </c>
      <c r="K22" s="343"/>
      <c r="L22" s="343"/>
      <c r="M22" s="343">
        <f>SUM(Jan!L61+Feb!L61+Mar!L61)</f>
        <v>0</v>
      </c>
      <c r="N22" s="343"/>
      <c r="O22" s="343"/>
      <c r="P22" s="343">
        <f>SUM(Jan!O61+Feb!O61+Mar!O61)</f>
        <v>0</v>
      </c>
      <c r="Q22" s="343"/>
      <c r="R22" s="343"/>
      <c r="S22" s="361">
        <f t="shared" si="0"/>
        <v>0</v>
      </c>
      <c r="T22" s="361"/>
      <c r="U22" s="361"/>
    </row>
    <row r="23" spans="2:21" ht="12.75" customHeight="1">
      <c r="B23" s="340" t="s">
        <v>410</v>
      </c>
      <c r="C23" s="341"/>
      <c r="D23" s="341"/>
      <c r="E23" s="341"/>
      <c r="F23" s="341"/>
      <c r="G23" s="341"/>
      <c r="H23" s="341"/>
      <c r="I23" s="342"/>
      <c r="J23" s="343">
        <f>Jan!I62</f>
        <v>937.3900000000001</v>
      </c>
      <c r="K23" s="343"/>
      <c r="L23" s="343"/>
      <c r="M23" s="343">
        <f>SUM(Jan!L62+Feb!L62+Mar!L62)</f>
        <v>0</v>
      </c>
      <c r="N23" s="343"/>
      <c r="O23" s="343"/>
      <c r="P23" s="343">
        <f>SUM(Jan!O62+Feb!O62+Mar!O62)</f>
        <v>0</v>
      </c>
      <c r="Q23" s="343"/>
      <c r="R23" s="343"/>
      <c r="S23" s="343">
        <f t="shared" si="0"/>
        <v>937.3900000000001</v>
      </c>
      <c r="T23" s="343"/>
      <c r="U23" s="343"/>
    </row>
    <row r="24" spans="2:21" ht="12.75" customHeight="1">
      <c r="B24" s="340" t="s">
        <v>97</v>
      </c>
      <c r="C24" s="341"/>
      <c r="D24" s="341"/>
      <c r="E24" s="341"/>
      <c r="F24" s="341"/>
      <c r="G24" s="341"/>
      <c r="H24" s="341"/>
      <c r="I24" s="342"/>
      <c r="J24" s="343">
        <f>Jan!I63</f>
        <v>3400</v>
      </c>
      <c r="K24" s="343"/>
      <c r="L24" s="343"/>
      <c r="M24" s="343">
        <f>SUM(Jan!L63+Feb!L63+Mar!L63)</f>
        <v>0</v>
      </c>
      <c r="N24" s="343"/>
      <c r="O24" s="343"/>
      <c r="P24" s="343">
        <f>SUM(Jan!O63+Feb!O63+Mar!O63)</f>
        <v>0</v>
      </c>
      <c r="Q24" s="343"/>
      <c r="R24" s="343"/>
      <c r="S24" s="343">
        <f>J24+M24-P24</f>
        <v>3400</v>
      </c>
      <c r="T24" s="343"/>
      <c r="U24" s="343"/>
    </row>
    <row r="25" spans="2:21" ht="12.75" customHeight="1">
      <c r="B25" s="340" t="s">
        <v>96</v>
      </c>
      <c r="C25" s="341"/>
      <c r="D25" s="341"/>
      <c r="E25" s="341"/>
      <c r="F25" s="341"/>
      <c r="G25" s="341"/>
      <c r="H25" s="341"/>
      <c r="I25" s="342"/>
      <c r="J25" s="343">
        <f>Jan!I64</f>
        <v>9400</v>
      </c>
      <c r="K25" s="343"/>
      <c r="L25" s="343"/>
      <c r="M25" s="343">
        <f>SUM(Jan!L64+Feb!L64+Mar!L64)</f>
        <v>0</v>
      </c>
      <c r="N25" s="343"/>
      <c r="O25" s="343"/>
      <c r="P25" s="343">
        <f>SUM(Jan!O64+Feb!O64+Mar!O64)</f>
        <v>0</v>
      </c>
      <c r="Q25" s="343"/>
      <c r="R25" s="343"/>
      <c r="S25" s="343">
        <f>J25+M25-P25</f>
        <v>9400</v>
      </c>
      <c r="T25" s="343"/>
      <c r="U25" s="343"/>
    </row>
    <row r="26" spans="2:21" ht="12.75" customHeight="1">
      <c r="B26" s="340" t="s">
        <v>98</v>
      </c>
      <c r="C26" s="341"/>
      <c r="D26" s="341"/>
      <c r="E26" s="341"/>
      <c r="F26" s="341"/>
      <c r="G26" s="341"/>
      <c r="H26" s="341"/>
      <c r="I26" s="342"/>
      <c r="J26" s="343">
        <f>Jan!I65</f>
        <v>4076.1400000000003</v>
      </c>
      <c r="K26" s="343"/>
      <c r="L26" s="343"/>
      <c r="M26" s="343">
        <f>SUM(Jan!L65+Feb!L65+Mar!L65)</f>
        <v>0</v>
      </c>
      <c r="N26" s="343"/>
      <c r="O26" s="343"/>
      <c r="P26" s="343">
        <f>SUM(Jan!O65+Feb!O65+Mar!O65)</f>
        <v>0</v>
      </c>
      <c r="Q26" s="343"/>
      <c r="R26" s="343"/>
      <c r="S26" s="343">
        <f>J26+M26-P26</f>
        <v>4076.1400000000003</v>
      </c>
      <c r="T26" s="343"/>
      <c r="U26" s="343"/>
    </row>
    <row r="27" spans="2:21" ht="9" customHeight="1">
      <c r="B27" s="443" t="s">
        <v>402</v>
      </c>
      <c r="C27" s="444"/>
      <c r="D27" s="444"/>
      <c r="E27" s="444"/>
      <c r="F27" s="444"/>
      <c r="G27" s="444"/>
      <c r="H27" s="444"/>
      <c r="I27" s="445"/>
      <c r="J27" s="452"/>
      <c r="K27" s="453"/>
      <c r="L27" s="454"/>
      <c r="M27" s="452"/>
      <c r="N27" s="453"/>
      <c r="O27" s="454"/>
      <c r="P27" s="452"/>
      <c r="Q27" s="453"/>
      <c r="R27" s="454"/>
      <c r="S27" s="417" t="s">
        <v>401</v>
      </c>
      <c r="T27" s="418"/>
      <c r="U27" s="419"/>
    </row>
    <row r="28" spans="2:21" ht="9" customHeight="1">
      <c r="B28" s="446"/>
      <c r="C28" s="447"/>
      <c r="D28" s="447"/>
      <c r="E28" s="447"/>
      <c r="F28" s="447"/>
      <c r="G28" s="447"/>
      <c r="H28" s="447"/>
      <c r="I28" s="448"/>
      <c r="J28" s="458">
        <f>SUM(J15:L26)</f>
        <v>36271.38</v>
      </c>
      <c r="K28" s="459"/>
      <c r="L28" s="460"/>
      <c r="M28" s="458">
        <f>SUM(M15:O26)</f>
        <v>6348.740000000001</v>
      </c>
      <c r="N28" s="459"/>
      <c r="O28" s="460"/>
      <c r="P28" s="458">
        <f>SUM(P15:R26)</f>
        <v>5652.240000000001</v>
      </c>
      <c r="Q28" s="459"/>
      <c r="R28" s="460"/>
      <c r="S28" s="437">
        <f>J28+M28-P28</f>
        <v>36967.88</v>
      </c>
      <c r="T28" s="438"/>
      <c r="U28" s="439"/>
    </row>
    <row r="29" spans="2:21" ht="9" customHeight="1">
      <c r="B29" s="449"/>
      <c r="C29" s="450"/>
      <c r="D29" s="450"/>
      <c r="E29" s="450"/>
      <c r="F29" s="450"/>
      <c r="G29" s="450"/>
      <c r="H29" s="450"/>
      <c r="I29" s="451"/>
      <c r="J29" s="461"/>
      <c r="K29" s="462"/>
      <c r="L29" s="463"/>
      <c r="M29" s="461"/>
      <c r="N29" s="462"/>
      <c r="O29" s="463"/>
      <c r="P29" s="461"/>
      <c r="Q29" s="462"/>
      <c r="R29" s="463"/>
      <c r="S29" s="440"/>
      <c r="T29" s="441"/>
      <c r="U29" s="442"/>
    </row>
    <row r="30" spans="2:21" ht="12">
      <c r="B30" s="19"/>
      <c r="C30" s="19"/>
      <c r="D30" s="19"/>
      <c r="E30" s="19"/>
      <c r="F30" s="19"/>
      <c r="G30" s="19"/>
      <c r="H30" s="19"/>
      <c r="I30" s="19"/>
      <c r="J30" s="32"/>
      <c r="K30" s="32"/>
      <c r="L30" s="32"/>
      <c r="M30" s="32"/>
      <c r="N30" s="32"/>
      <c r="O30" s="32"/>
      <c r="P30" s="32"/>
      <c r="Q30" s="32"/>
      <c r="R30" s="32"/>
      <c r="S30" s="32"/>
      <c r="T30" s="32"/>
      <c r="U30" s="32"/>
    </row>
    <row r="31" spans="2:21" ht="12.75" customHeight="1">
      <c r="B31" s="45"/>
      <c r="C31" s="464" t="s">
        <v>309</v>
      </c>
      <c r="D31" s="465"/>
      <c r="E31" s="465"/>
      <c r="F31" s="465"/>
      <c r="G31" s="465"/>
      <c r="H31" s="465"/>
      <c r="I31" s="466"/>
      <c r="J31" s="32"/>
      <c r="K31" s="46"/>
      <c r="L31" s="469" t="s">
        <v>128</v>
      </c>
      <c r="M31" s="465"/>
      <c r="N31" s="465"/>
      <c r="O31" s="465"/>
      <c r="P31" s="465"/>
      <c r="Q31" s="465"/>
      <c r="R31" s="465"/>
      <c r="S31" s="465"/>
      <c r="T31" s="465"/>
      <c r="U31" s="466"/>
    </row>
    <row r="32" spans="2:21" ht="12.75" customHeight="1">
      <c r="B32" s="49" t="s">
        <v>307</v>
      </c>
      <c r="C32" s="467"/>
      <c r="D32" s="467"/>
      <c r="E32" s="467"/>
      <c r="F32" s="467"/>
      <c r="G32" s="467"/>
      <c r="H32" s="467"/>
      <c r="I32" s="468"/>
      <c r="J32" s="32"/>
      <c r="K32" s="50" t="s">
        <v>308</v>
      </c>
      <c r="L32" s="467"/>
      <c r="M32" s="467"/>
      <c r="N32" s="467"/>
      <c r="O32" s="467"/>
      <c r="P32" s="467"/>
      <c r="Q32" s="467"/>
      <c r="R32" s="467"/>
      <c r="S32" s="467"/>
      <c r="T32" s="467"/>
      <c r="U32" s="468"/>
    </row>
    <row r="33" spans="2:21" ht="6" customHeight="1">
      <c r="B33" s="51"/>
      <c r="C33" s="47"/>
      <c r="D33" s="47"/>
      <c r="E33" s="47"/>
      <c r="F33" s="47"/>
      <c r="G33" s="47"/>
      <c r="H33" s="47"/>
      <c r="I33" s="48"/>
      <c r="J33" s="32"/>
      <c r="K33" s="52"/>
      <c r="L33" s="47"/>
      <c r="M33" s="47"/>
      <c r="N33" s="47"/>
      <c r="O33" s="47"/>
      <c r="P33" s="47"/>
      <c r="Q33" s="47"/>
      <c r="R33" s="47"/>
      <c r="S33" s="47"/>
      <c r="T33" s="47"/>
      <c r="U33" s="48"/>
    </row>
    <row r="34" spans="2:21" ht="12.75" customHeight="1">
      <c r="B34" s="423" t="s">
        <v>403</v>
      </c>
      <c r="C34" s="424"/>
      <c r="D34" s="424"/>
      <c r="E34" s="424"/>
      <c r="F34" s="424"/>
      <c r="G34" s="434" t="s">
        <v>325</v>
      </c>
      <c r="H34" s="434"/>
      <c r="I34" s="434"/>
      <c r="J34" s="32"/>
      <c r="K34" s="456" t="s">
        <v>297</v>
      </c>
      <c r="L34" s="457"/>
      <c r="M34" s="457"/>
      <c r="N34" s="457"/>
      <c r="O34" s="457"/>
      <c r="P34" s="32"/>
      <c r="Q34" s="32"/>
      <c r="R34" s="32"/>
      <c r="S34" s="32"/>
      <c r="T34" s="32"/>
      <c r="U34" s="37"/>
    </row>
    <row r="35" spans="2:21" ht="12.75" customHeight="1">
      <c r="B35" s="423" t="s">
        <v>404</v>
      </c>
      <c r="C35" s="424"/>
      <c r="D35" s="424"/>
      <c r="E35" s="424"/>
      <c r="F35" s="424"/>
      <c r="G35" s="434" t="s">
        <v>326</v>
      </c>
      <c r="H35" s="434"/>
      <c r="I35" s="434"/>
      <c r="J35" s="32"/>
      <c r="K35" s="421" t="s">
        <v>298</v>
      </c>
      <c r="L35" s="416"/>
      <c r="M35" s="416"/>
      <c r="N35" s="416"/>
      <c r="O35" s="416"/>
      <c r="P35" s="360">
        <f>'Accounts Worksheet'!D3</f>
        <v>0</v>
      </c>
      <c r="Q35" s="360"/>
      <c r="R35" s="360"/>
      <c r="S35" s="32"/>
      <c r="T35" s="32"/>
      <c r="U35" s="37"/>
    </row>
    <row r="36" spans="2:21" ht="12.75" customHeight="1">
      <c r="B36" s="423" t="s">
        <v>405</v>
      </c>
      <c r="C36" s="424"/>
      <c r="D36" s="424"/>
      <c r="E36" s="424"/>
      <c r="F36" s="424"/>
      <c r="G36" s="434"/>
      <c r="H36" s="434"/>
      <c r="I36" s="434"/>
      <c r="J36" s="32"/>
      <c r="K36" s="421" t="s">
        <v>299</v>
      </c>
      <c r="L36" s="416"/>
      <c r="M36" s="416"/>
      <c r="N36" s="416"/>
      <c r="O36" s="416"/>
      <c r="P36" s="360">
        <f>'Accounts Worksheet'!D4</f>
        <v>0</v>
      </c>
      <c r="Q36" s="360"/>
      <c r="R36" s="360"/>
      <c r="S36" s="32"/>
      <c r="T36" s="32"/>
      <c r="U36" s="37"/>
    </row>
    <row r="37" spans="2:21" ht="12.75" customHeight="1">
      <c r="B37" s="423" t="s">
        <v>289</v>
      </c>
      <c r="C37" s="424"/>
      <c r="D37" s="424"/>
      <c r="E37" s="424"/>
      <c r="F37" s="424"/>
      <c r="G37" s="434" t="s">
        <v>326</v>
      </c>
      <c r="H37" s="434"/>
      <c r="I37" s="434"/>
      <c r="J37" s="32"/>
      <c r="K37" s="421" t="s">
        <v>300</v>
      </c>
      <c r="L37" s="416"/>
      <c r="M37" s="416"/>
      <c r="N37" s="416"/>
      <c r="O37" s="416"/>
      <c r="P37" s="360">
        <f>'Accounts Worksheet'!D5</f>
        <v>0</v>
      </c>
      <c r="Q37" s="360"/>
      <c r="R37" s="360"/>
      <c r="S37" s="32"/>
      <c r="T37" s="32"/>
      <c r="U37" s="37"/>
    </row>
    <row r="38" spans="2:21" ht="12.75" customHeight="1">
      <c r="B38" s="423" t="s">
        <v>290</v>
      </c>
      <c r="C38" s="424"/>
      <c r="D38" s="424"/>
      <c r="E38" s="424"/>
      <c r="F38" s="424"/>
      <c r="G38" s="434" t="s">
        <v>325</v>
      </c>
      <c r="H38" s="434"/>
      <c r="I38" s="434"/>
      <c r="J38" s="32"/>
      <c r="K38" s="38"/>
      <c r="L38" s="9"/>
      <c r="M38" s="32"/>
      <c r="N38" s="435" t="s">
        <v>306</v>
      </c>
      <c r="O38" s="455"/>
      <c r="P38" s="455"/>
      <c r="Q38" s="455"/>
      <c r="R38" s="455"/>
      <c r="S38" s="360">
        <f>P35-P36+P37</f>
        <v>0</v>
      </c>
      <c r="T38" s="360"/>
      <c r="U38" s="360"/>
    </row>
    <row r="39" spans="2:21" ht="12.75" customHeight="1">
      <c r="B39" s="423" t="s">
        <v>291</v>
      </c>
      <c r="C39" s="424"/>
      <c r="D39" s="424"/>
      <c r="E39" s="424"/>
      <c r="F39" s="424"/>
      <c r="G39" s="420">
        <v>0</v>
      </c>
      <c r="H39" s="420"/>
      <c r="I39" s="420"/>
      <c r="J39" s="32"/>
      <c r="K39" s="39"/>
      <c r="L39" s="32"/>
      <c r="M39" s="32"/>
      <c r="N39" s="7"/>
      <c r="O39" s="7"/>
      <c r="P39" s="7"/>
      <c r="Q39" s="7"/>
      <c r="R39" s="7"/>
      <c r="S39" s="9"/>
      <c r="T39" s="9"/>
      <c r="U39" s="41"/>
    </row>
    <row r="40" spans="2:21" ht="12.75" customHeight="1">
      <c r="B40" s="423" t="s">
        <v>292</v>
      </c>
      <c r="C40" s="424"/>
      <c r="D40" s="424"/>
      <c r="E40" s="424"/>
      <c r="F40" s="424"/>
      <c r="G40" s="420">
        <v>495000</v>
      </c>
      <c r="H40" s="420"/>
      <c r="I40" s="420"/>
      <c r="J40" s="32"/>
      <c r="K40" s="38"/>
      <c r="L40" s="33"/>
      <c r="M40" s="32"/>
      <c r="N40" s="435" t="s">
        <v>301</v>
      </c>
      <c r="O40" s="416"/>
      <c r="P40" s="416"/>
      <c r="Q40" s="416"/>
      <c r="R40" s="416"/>
      <c r="S40" s="360">
        <f>S20</f>
        <v>22827.72</v>
      </c>
      <c r="T40" s="360"/>
      <c r="U40" s="360"/>
    </row>
    <row r="41" spans="2:21" ht="12.75" customHeight="1">
      <c r="B41" s="423" t="s">
        <v>293</v>
      </c>
      <c r="C41" s="424"/>
      <c r="D41" s="424"/>
      <c r="E41" s="424"/>
      <c r="F41" s="424"/>
      <c r="G41" s="420">
        <v>600000</v>
      </c>
      <c r="H41" s="420"/>
      <c r="I41" s="420"/>
      <c r="J41" s="32"/>
      <c r="K41" s="38"/>
      <c r="L41" s="33"/>
      <c r="M41" s="32"/>
      <c r="N41" s="435" t="s">
        <v>302</v>
      </c>
      <c r="O41" s="416"/>
      <c r="P41" s="416"/>
      <c r="Q41" s="416"/>
      <c r="R41" s="416"/>
      <c r="S41" s="360">
        <f>S21</f>
        <v>300</v>
      </c>
      <c r="T41" s="360"/>
      <c r="U41" s="360"/>
    </row>
    <row r="42" spans="2:21" ht="12.75" customHeight="1">
      <c r="B42" s="423" t="s">
        <v>294</v>
      </c>
      <c r="C42" s="424"/>
      <c r="D42" s="424"/>
      <c r="E42" s="424"/>
      <c r="F42" s="424"/>
      <c r="G42" s="420">
        <f>'Accounts Worksheet'!D18</f>
        <v>0</v>
      </c>
      <c r="H42" s="420"/>
      <c r="I42" s="420"/>
      <c r="J42" s="32"/>
      <c r="K42" s="38"/>
      <c r="L42" s="33"/>
      <c r="M42" s="32"/>
      <c r="N42" s="415" t="s">
        <v>303</v>
      </c>
      <c r="O42" s="416"/>
      <c r="P42" s="416"/>
      <c r="Q42" s="416"/>
      <c r="R42" s="416"/>
      <c r="S42" s="360">
        <f>SUM(S38,S40,S41)</f>
        <v>23127.72</v>
      </c>
      <c r="T42" s="422"/>
      <c r="U42" s="422"/>
    </row>
    <row r="43" spans="2:21" ht="12.75" customHeight="1">
      <c r="B43" s="423" t="s">
        <v>295</v>
      </c>
      <c r="C43" s="424"/>
      <c r="D43" s="424"/>
      <c r="E43" s="424"/>
      <c r="F43" s="424"/>
      <c r="G43" s="420">
        <v>55000</v>
      </c>
      <c r="H43" s="420"/>
      <c r="I43" s="420"/>
      <c r="J43" s="32"/>
      <c r="K43" s="38"/>
      <c r="L43" s="9"/>
      <c r="M43" s="32"/>
      <c r="N43" s="435" t="s">
        <v>304</v>
      </c>
      <c r="O43" s="416"/>
      <c r="P43" s="416"/>
      <c r="Q43" s="416"/>
      <c r="R43" s="416"/>
      <c r="S43" s="360">
        <v>0</v>
      </c>
      <c r="T43" s="422"/>
      <c r="U43" s="422"/>
    </row>
    <row r="44" spans="2:21" ht="12.75" customHeight="1">
      <c r="B44" s="423" t="s">
        <v>296</v>
      </c>
      <c r="C44" s="424"/>
      <c r="D44" s="424"/>
      <c r="E44" s="424"/>
      <c r="F44" s="424"/>
      <c r="G44" s="420">
        <v>350000</v>
      </c>
      <c r="H44" s="420"/>
      <c r="I44" s="420"/>
      <c r="J44" s="32"/>
      <c r="K44" s="40"/>
      <c r="L44" s="9"/>
      <c r="M44" s="32"/>
      <c r="N44" s="415" t="s">
        <v>305</v>
      </c>
      <c r="O44" s="416"/>
      <c r="P44" s="416"/>
      <c r="Q44" s="416"/>
      <c r="R44" s="416"/>
      <c r="S44" s="367">
        <f>SUM(S42:U43)</f>
        <v>23127.72</v>
      </c>
      <c r="T44" s="433"/>
      <c r="U44" s="433"/>
    </row>
    <row r="45" spans="2:21" ht="6" customHeight="1">
      <c r="B45" s="35"/>
      <c r="C45" s="14"/>
      <c r="D45" s="14"/>
      <c r="E45" s="14"/>
      <c r="F45" s="14"/>
      <c r="G45" s="14"/>
      <c r="H45" s="14"/>
      <c r="I45" s="36"/>
      <c r="J45" s="32"/>
      <c r="K45" s="42"/>
      <c r="L45" s="43"/>
      <c r="M45" s="34"/>
      <c r="N45" s="34"/>
      <c r="O45" s="12"/>
      <c r="P45" s="12"/>
      <c r="Q45" s="12"/>
      <c r="R45" s="12"/>
      <c r="S45" s="12"/>
      <c r="T45" s="12"/>
      <c r="U45" s="44"/>
    </row>
    <row r="46" spans="2:14" ht="12.75" customHeight="1">
      <c r="B46" s="19"/>
      <c r="C46" s="19"/>
      <c r="D46" s="19"/>
      <c r="E46" s="19"/>
      <c r="F46" s="19"/>
      <c r="G46" s="19"/>
      <c r="H46" s="19"/>
      <c r="I46" s="19"/>
      <c r="J46" s="32"/>
      <c r="M46" s="32"/>
      <c r="N46" s="32"/>
    </row>
    <row r="47" spans="2:21" ht="12.75" customHeight="1">
      <c r="B47" s="55" t="s">
        <v>311</v>
      </c>
      <c r="C47" s="399" t="s">
        <v>310</v>
      </c>
      <c r="D47" s="400"/>
      <c r="E47" s="400"/>
      <c r="F47" s="400"/>
      <c r="G47" s="400"/>
      <c r="H47" s="400"/>
      <c r="I47" s="400"/>
      <c r="J47" s="400"/>
      <c r="K47" s="400"/>
      <c r="L47" s="400"/>
      <c r="M47" s="400"/>
      <c r="N47" s="400"/>
      <c r="O47" s="400"/>
      <c r="Q47" s="408">
        <f>Mar!R4</f>
        <v>40641</v>
      </c>
      <c r="R47" s="408"/>
      <c r="S47" s="408"/>
      <c r="T47" s="408"/>
      <c r="U47" s="317"/>
    </row>
    <row r="48" spans="2:21" ht="12" customHeight="1">
      <c r="B48" s="19"/>
      <c r="C48" s="19"/>
      <c r="D48" s="19"/>
      <c r="E48" s="19"/>
      <c r="F48" s="19"/>
      <c r="G48" s="19"/>
      <c r="H48" s="19"/>
      <c r="I48" s="19"/>
      <c r="J48" s="32"/>
      <c r="M48" s="32"/>
      <c r="N48" s="32"/>
      <c r="Q48" s="430" t="s">
        <v>312</v>
      </c>
      <c r="R48" s="430"/>
      <c r="S48" s="430"/>
      <c r="T48" s="430"/>
      <c r="U48" s="431"/>
    </row>
    <row r="49" spans="2:26" ht="12.75" customHeight="1">
      <c r="B49" s="398" t="s">
        <v>313</v>
      </c>
      <c r="C49" s="315"/>
      <c r="D49" s="315"/>
      <c r="E49" s="315"/>
      <c r="F49" s="315"/>
      <c r="G49" s="315"/>
      <c r="H49" s="315"/>
      <c r="I49" s="315"/>
      <c r="J49" s="315"/>
      <c r="K49" s="315"/>
      <c r="L49" s="315"/>
      <c r="M49" s="315"/>
      <c r="N49" s="315"/>
      <c r="O49" s="315"/>
      <c r="P49" s="315"/>
      <c r="Q49" s="326" t="s">
        <v>372</v>
      </c>
      <c r="R49" s="432"/>
      <c r="S49" s="432"/>
      <c r="T49" s="432"/>
      <c r="U49" s="432"/>
      <c r="V49" s="9"/>
      <c r="W49" s="7"/>
      <c r="X49" s="7"/>
      <c r="Y49" s="7"/>
      <c r="Z49" s="7"/>
    </row>
    <row r="50" spans="2:26" ht="12" customHeight="1">
      <c r="B50" s="19"/>
      <c r="C50" s="19"/>
      <c r="D50" s="19"/>
      <c r="E50" s="19"/>
      <c r="F50" s="19"/>
      <c r="G50" s="19"/>
      <c r="H50" s="19"/>
      <c r="I50" s="19"/>
      <c r="J50" s="32"/>
      <c r="M50" s="32"/>
      <c r="N50" s="32"/>
      <c r="Q50" s="407" t="s">
        <v>373</v>
      </c>
      <c r="R50" s="315"/>
      <c r="S50" s="315"/>
      <c r="T50" s="315"/>
      <c r="U50" s="315"/>
      <c r="V50" s="53"/>
      <c r="W50" s="53"/>
      <c r="X50" s="53"/>
      <c r="Y50" s="53"/>
      <c r="Z50" s="53"/>
    </row>
    <row r="51" spans="2:21" ht="12.75" customHeight="1">
      <c r="B51" s="398" t="s">
        <v>314</v>
      </c>
      <c r="C51" s="315"/>
      <c r="D51" s="315"/>
      <c r="E51" s="315"/>
      <c r="F51" s="408">
        <f>Q8</f>
        <v>40633</v>
      </c>
      <c r="G51" s="327"/>
      <c r="H51" s="327"/>
      <c r="I51" s="327"/>
      <c r="J51" s="398" t="s">
        <v>315</v>
      </c>
      <c r="K51" s="315"/>
      <c r="L51" s="315"/>
      <c r="M51" s="315"/>
      <c r="N51" s="315"/>
      <c r="O51" s="315"/>
      <c r="P51" s="315"/>
      <c r="Q51" s="315"/>
      <c r="R51" s="315"/>
      <c r="S51" s="315"/>
      <c r="T51" s="315"/>
      <c r="U51" s="315"/>
    </row>
    <row r="52" spans="2:21" ht="20.25" customHeight="1">
      <c r="B52" s="398" t="s">
        <v>316</v>
      </c>
      <c r="C52" s="315"/>
      <c r="D52" s="315"/>
      <c r="E52" s="315"/>
      <c r="F52" s="315"/>
      <c r="G52" s="315"/>
      <c r="H52" s="315"/>
      <c r="I52" s="315"/>
      <c r="J52" s="315"/>
      <c r="K52" s="315"/>
      <c r="L52" s="315"/>
      <c r="M52" s="315"/>
      <c r="N52" s="315"/>
      <c r="O52" s="315"/>
      <c r="P52" s="315"/>
      <c r="Q52" s="315"/>
      <c r="R52" s="315"/>
      <c r="S52" s="315"/>
      <c r="T52" s="315"/>
      <c r="U52" s="315"/>
    </row>
    <row r="53" spans="2:20" ht="9" customHeight="1">
      <c r="B53" s="19"/>
      <c r="C53" s="19"/>
      <c r="D53" s="19"/>
      <c r="E53" s="19"/>
      <c r="F53" s="19"/>
      <c r="G53" s="19"/>
      <c r="H53" s="19"/>
      <c r="I53" s="19"/>
      <c r="J53" s="32"/>
      <c r="M53" s="32"/>
      <c r="N53" s="32"/>
      <c r="Q53" s="17"/>
      <c r="R53" s="17"/>
      <c r="S53" s="17"/>
      <c r="T53" s="17"/>
    </row>
    <row r="54" spans="2:21" ht="12.75" customHeight="1">
      <c r="B54" s="401" t="s">
        <v>319</v>
      </c>
      <c r="C54" s="402"/>
      <c r="D54" s="402"/>
      <c r="E54" s="402"/>
      <c r="F54" s="403" t="s">
        <v>129</v>
      </c>
      <c r="G54" s="404"/>
      <c r="H54" s="404"/>
      <c r="I54" s="404"/>
      <c r="J54" s="404"/>
      <c r="L54" s="425" t="s">
        <v>317</v>
      </c>
      <c r="M54" s="315"/>
      <c r="N54" s="405"/>
      <c r="O54" s="317"/>
      <c r="P54" s="317"/>
      <c r="Q54" s="317"/>
      <c r="R54" s="317"/>
      <c r="S54" s="317"/>
      <c r="T54" s="397" t="s">
        <v>318</v>
      </c>
      <c r="U54" s="315"/>
    </row>
    <row r="55" spans="2:20" ht="12.75" customHeight="1">
      <c r="B55" s="19"/>
      <c r="C55" s="19"/>
      <c r="D55" s="19"/>
      <c r="E55" s="19"/>
      <c r="F55" s="406" t="s">
        <v>320</v>
      </c>
      <c r="G55" s="313"/>
      <c r="H55" s="313"/>
      <c r="I55" s="313"/>
      <c r="J55" s="313"/>
      <c r="L55" s="32"/>
      <c r="M55" s="32"/>
      <c r="N55" s="395" t="s">
        <v>265</v>
      </c>
      <c r="O55" s="396"/>
      <c r="P55" s="396"/>
      <c r="Q55" s="396"/>
      <c r="R55" s="396"/>
      <c r="S55" s="396"/>
      <c r="T55" s="2"/>
    </row>
    <row r="56" spans="2:21" ht="12.75" customHeight="1">
      <c r="B56" s="19"/>
      <c r="C56" s="19"/>
      <c r="D56" s="19"/>
      <c r="E56" s="19"/>
      <c r="F56" s="19"/>
      <c r="G56" s="19"/>
      <c r="H56" s="19"/>
      <c r="I56" s="19"/>
      <c r="L56" s="425" t="s">
        <v>317</v>
      </c>
      <c r="M56" s="315"/>
      <c r="N56" s="405"/>
      <c r="O56" s="317"/>
      <c r="P56" s="317"/>
      <c r="Q56" s="317"/>
      <c r="R56" s="317"/>
      <c r="S56" s="317"/>
      <c r="T56" s="397" t="s">
        <v>318</v>
      </c>
      <c r="U56" s="315"/>
    </row>
    <row r="57" spans="2:20" ht="12.75" customHeight="1">
      <c r="B57" s="19"/>
      <c r="C57" s="19"/>
      <c r="D57" s="19"/>
      <c r="E57" s="19"/>
      <c r="F57" s="403" t="s">
        <v>286</v>
      </c>
      <c r="G57" s="404"/>
      <c r="H57" s="404"/>
      <c r="I57" s="404"/>
      <c r="J57" s="404"/>
      <c r="L57" s="32"/>
      <c r="M57" s="32"/>
      <c r="N57" s="395" t="s">
        <v>264</v>
      </c>
      <c r="O57" s="396"/>
      <c r="P57" s="396"/>
      <c r="Q57" s="396"/>
      <c r="R57" s="396"/>
      <c r="S57" s="396"/>
      <c r="T57" s="54"/>
    </row>
    <row r="58" spans="2:21" ht="12.75" customHeight="1">
      <c r="B58" s="19"/>
      <c r="C58" s="19"/>
      <c r="D58" s="19"/>
      <c r="E58" s="19"/>
      <c r="F58" s="403" t="s">
        <v>287</v>
      </c>
      <c r="G58" s="404"/>
      <c r="H58" s="404"/>
      <c r="I58" s="404"/>
      <c r="J58" s="404"/>
      <c r="L58" s="425" t="s">
        <v>317</v>
      </c>
      <c r="M58" s="315"/>
      <c r="N58" s="405"/>
      <c r="O58" s="317"/>
      <c r="P58" s="317"/>
      <c r="Q58" s="317"/>
      <c r="R58" s="317"/>
      <c r="S58" s="317"/>
      <c r="T58" s="397" t="s">
        <v>318</v>
      </c>
      <c r="U58" s="315"/>
    </row>
    <row r="59" spans="2:20" ht="12.75" customHeight="1">
      <c r="B59" s="19"/>
      <c r="C59" s="19"/>
      <c r="D59" s="19"/>
      <c r="E59" s="19"/>
      <c r="F59" s="406" t="s">
        <v>321</v>
      </c>
      <c r="G59" s="313"/>
      <c r="H59" s="313"/>
      <c r="I59" s="313"/>
      <c r="J59" s="313"/>
      <c r="M59" s="32"/>
      <c r="N59" s="395" t="s">
        <v>8</v>
      </c>
      <c r="O59" s="396"/>
      <c r="P59" s="396"/>
      <c r="Q59" s="396"/>
      <c r="R59" s="396"/>
      <c r="S59" s="396"/>
      <c r="T59" s="17"/>
    </row>
    <row r="60" spans="2:20" ht="12.75" customHeight="1">
      <c r="B60" s="19"/>
      <c r="C60" s="19"/>
      <c r="D60" s="19"/>
      <c r="E60" s="19"/>
      <c r="F60" s="19"/>
      <c r="G60" s="19"/>
      <c r="H60" s="19"/>
      <c r="I60" s="19"/>
      <c r="J60" s="32"/>
      <c r="M60" s="32"/>
      <c r="N60" s="32"/>
      <c r="Q60" s="17"/>
      <c r="R60" s="17"/>
      <c r="S60" s="17"/>
      <c r="T60" s="17"/>
    </row>
    <row r="61" spans="2:20" ht="12.75" customHeight="1">
      <c r="B61" s="426" t="s">
        <v>329</v>
      </c>
      <c r="C61" s="315"/>
      <c r="D61" s="315"/>
      <c r="E61" s="315"/>
      <c r="F61" s="315"/>
      <c r="G61" s="315"/>
      <c r="H61" s="315"/>
      <c r="I61" s="315"/>
      <c r="J61" s="315"/>
      <c r="K61" s="315"/>
      <c r="L61" s="315"/>
      <c r="M61" s="429" t="s">
        <v>130</v>
      </c>
      <c r="N61" s="404"/>
      <c r="O61" s="404"/>
      <c r="P61" s="404"/>
      <c r="Q61" s="404"/>
      <c r="R61" s="404"/>
      <c r="S61" s="404"/>
      <c r="T61" s="17"/>
    </row>
    <row r="62" spans="2:21" ht="12.75" customHeight="1">
      <c r="B62" s="426" t="s">
        <v>330</v>
      </c>
      <c r="C62" s="315"/>
      <c r="D62" s="315"/>
      <c r="E62" s="427">
        <v>50000</v>
      </c>
      <c r="F62" s="427"/>
      <c r="G62" s="427"/>
      <c r="H62" s="27" t="s">
        <v>322</v>
      </c>
      <c r="I62" s="428">
        <v>40786</v>
      </c>
      <c r="J62" s="428"/>
      <c r="K62" s="428"/>
      <c r="L62" s="426" t="s">
        <v>323</v>
      </c>
      <c r="M62" s="315"/>
      <c r="N62" s="315"/>
      <c r="O62" s="315"/>
      <c r="P62" s="315"/>
      <c r="Q62" s="315"/>
      <c r="R62" s="315"/>
      <c r="S62" s="315"/>
      <c r="T62" s="315"/>
      <c r="U62" s="315"/>
    </row>
    <row r="63" spans="2:21" ht="12.75" customHeight="1">
      <c r="B63" s="426" t="s">
        <v>331</v>
      </c>
      <c r="C63" s="315"/>
      <c r="D63" s="315"/>
      <c r="E63" s="315"/>
      <c r="F63" s="315"/>
      <c r="G63" s="315"/>
      <c r="H63" s="315"/>
      <c r="I63" s="315"/>
      <c r="J63" s="315"/>
      <c r="K63" s="315"/>
      <c r="L63" s="315"/>
      <c r="M63" s="315"/>
      <c r="N63" s="315"/>
      <c r="O63" s="315"/>
      <c r="P63" s="315"/>
      <c r="Q63" s="315"/>
      <c r="R63" s="315"/>
      <c r="S63" s="315"/>
      <c r="T63" s="315"/>
      <c r="U63" s="315"/>
    </row>
    <row r="64" spans="2:21" ht="12.75" customHeight="1">
      <c r="B64" s="19"/>
      <c r="C64" s="19"/>
      <c r="D64" s="19"/>
      <c r="E64" s="19"/>
      <c r="F64" s="19"/>
      <c r="G64" s="19"/>
      <c r="H64" s="19"/>
      <c r="I64" s="19"/>
      <c r="J64" s="32"/>
      <c r="L64" s="425" t="s">
        <v>317</v>
      </c>
      <c r="M64" s="315"/>
      <c r="N64" s="405"/>
      <c r="O64" s="317"/>
      <c r="P64" s="317"/>
      <c r="Q64" s="317"/>
      <c r="R64" s="317"/>
      <c r="S64" s="317"/>
      <c r="T64" s="397" t="s">
        <v>324</v>
      </c>
      <c r="U64" s="315"/>
    </row>
    <row r="65" spans="2:20" ht="12.75" customHeight="1">
      <c r="B65" s="19"/>
      <c r="C65" s="19"/>
      <c r="D65" s="19"/>
      <c r="E65" s="19"/>
      <c r="F65" s="19"/>
      <c r="G65" s="19"/>
      <c r="H65" s="19"/>
      <c r="I65" s="19"/>
      <c r="J65" s="32"/>
      <c r="K65" s="32"/>
      <c r="M65" s="32"/>
      <c r="N65" s="395" t="s">
        <v>266</v>
      </c>
      <c r="O65" s="396"/>
      <c r="P65" s="396"/>
      <c r="Q65" s="396"/>
      <c r="R65" s="396"/>
      <c r="S65" s="396"/>
      <c r="T65" s="17"/>
    </row>
  </sheetData>
  <sheetProtection/>
  <mergeCells count="176">
    <mergeCell ref="J18:L18"/>
    <mergeCell ref="P15:R15"/>
    <mergeCell ref="P17:R17"/>
    <mergeCell ref="P18:R18"/>
    <mergeCell ref="M19:O19"/>
    <mergeCell ref="J15:L15"/>
    <mergeCell ref="P19:R19"/>
    <mergeCell ref="J19:L19"/>
    <mergeCell ref="P14:R14"/>
    <mergeCell ref="B18:I18"/>
    <mergeCell ref="B19:I19"/>
    <mergeCell ref="B15:I15"/>
    <mergeCell ref="B16:I16"/>
    <mergeCell ref="B17:I17"/>
    <mergeCell ref="J16:L16"/>
    <mergeCell ref="J17:L17"/>
    <mergeCell ref="M15:O15"/>
    <mergeCell ref="P16:R16"/>
    <mergeCell ref="S14:U14"/>
    <mergeCell ref="J14:L14"/>
    <mergeCell ref="B12:I14"/>
    <mergeCell ref="J12:L12"/>
    <mergeCell ref="G10:I10"/>
    <mergeCell ref="K10:M10"/>
    <mergeCell ref="M12:O12"/>
    <mergeCell ref="M13:O13"/>
    <mergeCell ref="O10:Q10"/>
    <mergeCell ref="S12:U12"/>
    <mergeCell ref="B23:I23"/>
    <mergeCell ref="J23:L23"/>
    <mergeCell ref="M23:O23"/>
    <mergeCell ref="B22:I22"/>
    <mergeCell ref="M22:O22"/>
    <mergeCell ref="G2:P4"/>
    <mergeCell ref="B6:K6"/>
    <mergeCell ref="L6:U6"/>
    <mergeCell ref="L7:U7"/>
    <mergeCell ref="B8:D8"/>
    <mergeCell ref="B26:I26"/>
    <mergeCell ref="P23:R23"/>
    <mergeCell ref="S23:U23"/>
    <mergeCell ref="B24:I24"/>
    <mergeCell ref="J24:L24"/>
    <mergeCell ref="M24:O24"/>
    <mergeCell ref="P24:R24"/>
    <mergeCell ref="S24:U24"/>
    <mergeCell ref="B25:I25"/>
    <mergeCell ref="J25:L25"/>
    <mergeCell ref="P13:R13"/>
    <mergeCell ref="S13:U13"/>
    <mergeCell ref="L8:P8"/>
    <mergeCell ref="E8:K8"/>
    <mergeCell ref="Q8:U8"/>
    <mergeCell ref="S10:U10"/>
    <mergeCell ref="B10:E10"/>
    <mergeCell ref="J13:L13"/>
    <mergeCell ref="J28:L29"/>
    <mergeCell ref="M28:O29"/>
    <mergeCell ref="P28:R29"/>
    <mergeCell ref="G34:I34"/>
    <mergeCell ref="G35:I36"/>
    <mergeCell ref="K36:O36"/>
    <mergeCell ref="C31:I32"/>
    <mergeCell ref="L31:U32"/>
    <mergeCell ref="B40:F40"/>
    <mergeCell ref="B34:F34"/>
    <mergeCell ref="B35:F35"/>
    <mergeCell ref="B36:F36"/>
    <mergeCell ref="B37:F37"/>
    <mergeCell ref="N38:R38"/>
    <mergeCell ref="K37:O37"/>
    <mergeCell ref="K34:O34"/>
    <mergeCell ref="B20:I20"/>
    <mergeCell ref="B21:I21"/>
    <mergeCell ref="J22:L22"/>
    <mergeCell ref="S28:U29"/>
    <mergeCell ref="B38:F38"/>
    <mergeCell ref="B39:F39"/>
    <mergeCell ref="B27:I29"/>
    <mergeCell ref="J27:L27"/>
    <mergeCell ref="M27:O27"/>
    <mergeCell ref="P27:R27"/>
    <mergeCell ref="B41:F41"/>
    <mergeCell ref="B44:F44"/>
    <mergeCell ref="G37:I37"/>
    <mergeCell ref="N43:R43"/>
    <mergeCell ref="N40:R40"/>
    <mergeCell ref="N41:R41"/>
    <mergeCell ref="G41:I41"/>
    <mergeCell ref="G43:I43"/>
    <mergeCell ref="G38:I38"/>
    <mergeCell ref="G39:I39"/>
    <mergeCell ref="Q48:U48"/>
    <mergeCell ref="Q49:U49"/>
    <mergeCell ref="T54:U54"/>
    <mergeCell ref="L54:M54"/>
    <mergeCell ref="J51:U51"/>
    <mergeCell ref="B43:F43"/>
    <mergeCell ref="B51:E51"/>
    <mergeCell ref="S44:U44"/>
    <mergeCell ref="S43:U43"/>
    <mergeCell ref="G44:I44"/>
    <mergeCell ref="B63:U63"/>
    <mergeCell ref="E62:G62"/>
    <mergeCell ref="I62:K62"/>
    <mergeCell ref="M61:S61"/>
    <mergeCell ref="T64:U64"/>
    <mergeCell ref="T56:U56"/>
    <mergeCell ref="N58:S58"/>
    <mergeCell ref="B42:F42"/>
    <mergeCell ref="N57:S57"/>
    <mergeCell ref="L56:M56"/>
    <mergeCell ref="L58:M58"/>
    <mergeCell ref="F59:J59"/>
    <mergeCell ref="L64:M64"/>
    <mergeCell ref="N64:S64"/>
    <mergeCell ref="B61:L61"/>
    <mergeCell ref="B62:D62"/>
    <mergeCell ref="L62:U62"/>
    <mergeCell ref="G42:I42"/>
    <mergeCell ref="S40:U40"/>
    <mergeCell ref="S38:U38"/>
    <mergeCell ref="P35:R35"/>
    <mergeCell ref="P36:R36"/>
    <mergeCell ref="P37:R37"/>
    <mergeCell ref="K35:O35"/>
    <mergeCell ref="G40:I40"/>
    <mergeCell ref="S41:U41"/>
    <mergeCell ref="S42:U42"/>
    <mergeCell ref="M17:O17"/>
    <mergeCell ref="M18:O18"/>
    <mergeCell ref="Q47:U47"/>
    <mergeCell ref="N44:R44"/>
    <mergeCell ref="N42:R42"/>
    <mergeCell ref="S27:U27"/>
    <mergeCell ref="S19:U19"/>
    <mergeCell ref="S22:U22"/>
    <mergeCell ref="P22:R22"/>
    <mergeCell ref="J21:L21"/>
    <mergeCell ref="S20:U20"/>
    <mergeCell ref="J20:L20"/>
    <mergeCell ref="M20:O20"/>
    <mergeCell ref="M21:O21"/>
    <mergeCell ref="M14:O14"/>
    <mergeCell ref="P12:R12"/>
    <mergeCell ref="S21:U21"/>
    <mergeCell ref="S15:U15"/>
    <mergeCell ref="S16:U16"/>
    <mergeCell ref="S17:U17"/>
    <mergeCell ref="P20:R20"/>
    <mergeCell ref="P21:R21"/>
    <mergeCell ref="S18:U18"/>
    <mergeCell ref="M16:O16"/>
    <mergeCell ref="F55:J55"/>
    <mergeCell ref="Q50:U50"/>
    <mergeCell ref="F51:I51"/>
    <mergeCell ref="F54:J54"/>
    <mergeCell ref="N54:S54"/>
    <mergeCell ref="N55:S55"/>
    <mergeCell ref="B52:U52"/>
    <mergeCell ref="M25:O25"/>
    <mergeCell ref="M26:O26"/>
    <mergeCell ref="S26:U26"/>
    <mergeCell ref="P26:R26"/>
    <mergeCell ref="P25:R25"/>
    <mergeCell ref="S25:U25"/>
    <mergeCell ref="N65:S65"/>
    <mergeCell ref="T58:U58"/>
    <mergeCell ref="B49:P49"/>
    <mergeCell ref="C47:O47"/>
    <mergeCell ref="B54:E54"/>
    <mergeCell ref="J26:L26"/>
    <mergeCell ref="N59:S59"/>
    <mergeCell ref="F57:J57"/>
    <mergeCell ref="F58:J58"/>
    <mergeCell ref="N56:S56"/>
  </mergeCells>
  <printOptions/>
  <pageMargins left="0.5" right="0" top="0" bottom="0" header="0.5" footer="0.5"/>
  <pageSetup fitToHeight="1" fitToWidth="1"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tabColor rgb="FFFFFF99"/>
    <pageSetUpPr fitToPage="1"/>
  </sheetPr>
  <dimension ref="A1:T67"/>
  <sheetViews>
    <sheetView zoomScale="125" zoomScaleNormal="125" zoomScalePageLayoutView="0" workbookViewId="0" topLeftCell="A1">
      <selection activeCell="V10" sqref="V10"/>
    </sheetView>
  </sheetViews>
  <sheetFormatPr defaultColWidth="9.140625" defaultRowHeight="12.75"/>
  <cols>
    <col min="1" max="9" width="5.00390625" style="3" customWidth="1"/>
    <col min="10" max="11" width="5.00390625" style="4" customWidth="1"/>
    <col min="12" max="19" width="5.00390625" style="3" customWidth="1"/>
    <col min="20" max="20" width="5.00390625" style="4" customWidth="1"/>
    <col min="21" max="21" width="9.140625" style="4" customWidth="1"/>
    <col min="22" max="16384" width="9.140625" style="3" customWidth="1"/>
  </cols>
  <sheetData>
    <row r="1" spans="7:20" ht="18">
      <c r="G1" s="178"/>
      <c r="H1" s="178"/>
      <c r="I1" s="178"/>
      <c r="J1" s="178" t="s">
        <v>34</v>
      </c>
      <c r="K1" s="178"/>
      <c r="L1" s="178"/>
      <c r="M1" s="178"/>
      <c r="N1" s="178"/>
      <c r="Q1" s="8"/>
      <c r="R1" s="24"/>
      <c r="S1" s="24"/>
      <c r="T1" s="24"/>
    </row>
    <row r="2" spans="7:20" ht="12" customHeight="1">
      <c r="G2" s="15"/>
      <c r="H2" s="15"/>
      <c r="I2" s="15"/>
      <c r="J2" s="15" t="s">
        <v>363</v>
      </c>
      <c r="L2" s="15"/>
      <c r="M2" s="15"/>
      <c r="N2" s="15"/>
      <c r="O2" s="15"/>
      <c r="P2" s="370" t="s">
        <v>364</v>
      </c>
      <c r="Q2" s="370"/>
      <c r="R2" s="371">
        <v>6654</v>
      </c>
      <c r="S2" s="371"/>
      <c r="T2" s="371"/>
    </row>
    <row r="3" ht="3" customHeight="1"/>
    <row r="4" spans="1:20" ht="12" customHeight="1">
      <c r="A4" s="355" t="s">
        <v>345</v>
      </c>
      <c r="B4" s="356"/>
      <c r="C4" s="356"/>
      <c r="D4" s="350">
        <v>40634</v>
      </c>
      <c r="E4" s="327"/>
      <c r="F4" s="327"/>
      <c r="G4" s="13" t="s">
        <v>352</v>
      </c>
      <c r="H4" s="350">
        <v>40663</v>
      </c>
      <c r="I4" s="327"/>
      <c r="J4" s="327"/>
      <c r="K4" s="5"/>
      <c r="L4" s="6"/>
      <c r="O4" s="359" t="s">
        <v>354</v>
      </c>
      <c r="P4" s="359"/>
      <c r="Q4" s="359"/>
      <c r="R4" s="350">
        <v>40676</v>
      </c>
      <c r="S4" s="327"/>
      <c r="T4" s="327"/>
    </row>
    <row r="5" spans="1:20" ht="23.25" customHeight="1">
      <c r="A5" s="351" t="s">
        <v>346</v>
      </c>
      <c r="B5" s="352"/>
      <c r="C5" s="354" t="s">
        <v>349</v>
      </c>
      <c r="D5" s="339"/>
      <c r="E5" s="339"/>
      <c r="F5" s="339"/>
      <c r="G5" s="339"/>
      <c r="H5" s="339"/>
      <c r="I5" s="339"/>
      <c r="J5" s="339"/>
      <c r="K5" s="335" t="s">
        <v>353</v>
      </c>
      <c r="L5" s="300"/>
      <c r="M5" s="293" t="s">
        <v>347</v>
      </c>
      <c r="N5" s="294"/>
      <c r="O5" s="294"/>
      <c r="P5" s="294"/>
      <c r="Q5" s="294"/>
      <c r="R5" s="295"/>
      <c r="S5" s="295"/>
      <c r="T5" s="296"/>
    </row>
    <row r="6" spans="1:20" ht="12" customHeight="1">
      <c r="A6" s="389"/>
      <c r="B6" s="390"/>
      <c r="C6" s="375"/>
      <c r="D6" s="376"/>
      <c r="E6" s="376"/>
      <c r="F6" s="376"/>
      <c r="G6" s="376"/>
      <c r="H6" s="377"/>
      <c r="I6" s="297"/>
      <c r="J6" s="298"/>
      <c r="K6" s="333"/>
      <c r="L6" s="334"/>
      <c r="M6" s="372"/>
      <c r="N6" s="373"/>
      <c r="O6" s="373"/>
      <c r="P6" s="373"/>
      <c r="Q6" s="373"/>
      <c r="R6" s="374"/>
      <c r="S6" s="297"/>
      <c r="T6" s="298"/>
    </row>
    <row r="7" spans="1:20" ht="12" customHeight="1">
      <c r="A7" s="389"/>
      <c r="B7" s="390"/>
      <c r="C7" s="375"/>
      <c r="D7" s="376"/>
      <c r="E7" s="376"/>
      <c r="F7" s="376"/>
      <c r="G7" s="376"/>
      <c r="H7" s="377"/>
      <c r="I7" s="297"/>
      <c r="J7" s="298"/>
      <c r="K7" s="333"/>
      <c r="L7" s="334"/>
      <c r="M7" s="372"/>
      <c r="N7" s="373"/>
      <c r="O7" s="373"/>
      <c r="P7" s="373"/>
      <c r="Q7" s="373"/>
      <c r="R7" s="374"/>
      <c r="S7" s="297"/>
      <c r="T7" s="298"/>
    </row>
    <row r="8" spans="1:20" ht="12" customHeight="1">
      <c r="A8" s="389"/>
      <c r="B8" s="390"/>
      <c r="C8" s="375"/>
      <c r="D8" s="376"/>
      <c r="E8" s="376"/>
      <c r="F8" s="376"/>
      <c r="G8" s="376"/>
      <c r="H8" s="377"/>
      <c r="I8" s="297"/>
      <c r="J8" s="298"/>
      <c r="K8" s="333"/>
      <c r="L8" s="334"/>
      <c r="M8" s="372"/>
      <c r="N8" s="373"/>
      <c r="O8" s="373"/>
      <c r="P8" s="373"/>
      <c r="Q8" s="373"/>
      <c r="R8" s="374"/>
      <c r="S8" s="297"/>
      <c r="T8" s="298"/>
    </row>
    <row r="9" spans="1:20" ht="12" customHeight="1">
      <c r="A9" s="389"/>
      <c r="B9" s="390"/>
      <c r="C9" s="375"/>
      <c r="D9" s="376"/>
      <c r="E9" s="376"/>
      <c r="F9" s="376"/>
      <c r="G9" s="376"/>
      <c r="H9" s="377"/>
      <c r="I9" s="297"/>
      <c r="J9" s="298"/>
      <c r="K9" s="333"/>
      <c r="L9" s="334"/>
      <c r="M9" s="372"/>
      <c r="N9" s="373"/>
      <c r="O9" s="373"/>
      <c r="P9" s="373"/>
      <c r="Q9" s="373"/>
      <c r="R9" s="374"/>
      <c r="S9" s="297"/>
      <c r="T9" s="298"/>
    </row>
    <row r="10" spans="1:20" ht="12" customHeight="1">
      <c r="A10" s="389"/>
      <c r="B10" s="390"/>
      <c r="C10" s="375"/>
      <c r="D10" s="376"/>
      <c r="E10" s="376"/>
      <c r="F10" s="376"/>
      <c r="G10" s="376"/>
      <c r="H10" s="377"/>
      <c r="I10" s="297"/>
      <c r="J10" s="298"/>
      <c r="K10" s="333"/>
      <c r="L10" s="334"/>
      <c r="M10" s="372"/>
      <c r="N10" s="373"/>
      <c r="O10" s="373"/>
      <c r="P10" s="373"/>
      <c r="Q10" s="373"/>
      <c r="R10" s="374"/>
      <c r="S10" s="297"/>
      <c r="T10" s="298"/>
    </row>
    <row r="11" spans="1:20" ht="12" customHeight="1">
      <c r="A11" s="389"/>
      <c r="B11" s="390"/>
      <c r="C11" s="375"/>
      <c r="D11" s="376"/>
      <c r="E11" s="376"/>
      <c r="F11" s="376"/>
      <c r="G11" s="376"/>
      <c r="H11" s="377"/>
      <c r="I11" s="297"/>
      <c r="J11" s="298"/>
      <c r="K11" s="333"/>
      <c r="L11" s="334"/>
      <c r="M11" s="372"/>
      <c r="N11" s="373"/>
      <c r="O11" s="373"/>
      <c r="P11" s="373"/>
      <c r="Q11" s="373"/>
      <c r="R11" s="374"/>
      <c r="S11" s="297"/>
      <c r="T11" s="298"/>
    </row>
    <row r="12" spans="1:20" ht="12" customHeight="1">
      <c r="A12" s="389"/>
      <c r="B12" s="390"/>
      <c r="C12" s="375"/>
      <c r="D12" s="376"/>
      <c r="E12" s="376"/>
      <c r="F12" s="376"/>
      <c r="G12" s="376"/>
      <c r="H12" s="377"/>
      <c r="I12" s="297"/>
      <c r="J12" s="298"/>
      <c r="K12" s="333"/>
      <c r="L12" s="334"/>
      <c r="M12" s="372"/>
      <c r="N12" s="373"/>
      <c r="O12" s="373"/>
      <c r="P12" s="373"/>
      <c r="Q12" s="373"/>
      <c r="R12" s="374"/>
      <c r="S12" s="304"/>
      <c r="T12" s="305"/>
    </row>
    <row r="13" spans="1:20" ht="12" customHeight="1">
      <c r="A13" s="389"/>
      <c r="B13" s="390"/>
      <c r="C13" s="375"/>
      <c r="D13" s="376"/>
      <c r="E13" s="376"/>
      <c r="F13" s="376"/>
      <c r="G13" s="376"/>
      <c r="H13" s="377"/>
      <c r="I13" s="297"/>
      <c r="J13" s="298"/>
      <c r="K13" s="333"/>
      <c r="L13" s="334"/>
      <c r="M13" s="372"/>
      <c r="N13" s="373"/>
      <c r="O13" s="373"/>
      <c r="P13" s="373"/>
      <c r="Q13" s="373"/>
      <c r="R13" s="374"/>
      <c r="S13" s="297"/>
      <c r="T13" s="298"/>
    </row>
    <row r="14" spans="1:20" ht="12" customHeight="1">
      <c r="A14" s="389"/>
      <c r="B14" s="390"/>
      <c r="C14" s="375"/>
      <c r="D14" s="376"/>
      <c r="E14" s="376"/>
      <c r="F14" s="376"/>
      <c r="G14" s="376"/>
      <c r="H14" s="377"/>
      <c r="I14" s="297"/>
      <c r="J14" s="298"/>
      <c r="K14" s="333"/>
      <c r="L14" s="334"/>
      <c r="M14" s="372"/>
      <c r="N14" s="373"/>
      <c r="O14" s="373"/>
      <c r="P14" s="373"/>
      <c r="Q14" s="373"/>
      <c r="R14" s="374"/>
      <c r="S14" s="297"/>
      <c r="T14" s="298"/>
    </row>
    <row r="15" spans="1:20" ht="12" customHeight="1">
      <c r="A15" s="389"/>
      <c r="B15" s="390"/>
      <c r="C15" s="375"/>
      <c r="D15" s="376"/>
      <c r="E15" s="376"/>
      <c r="F15" s="376"/>
      <c r="G15" s="376"/>
      <c r="H15" s="377"/>
      <c r="I15" s="297"/>
      <c r="J15" s="298"/>
      <c r="K15" s="333"/>
      <c r="L15" s="334"/>
      <c r="M15" s="372"/>
      <c r="N15" s="373"/>
      <c r="O15" s="373"/>
      <c r="P15" s="373"/>
      <c r="Q15" s="373"/>
      <c r="R15" s="374"/>
      <c r="S15" s="297"/>
      <c r="T15" s="298"/>
    </row>
    <row r="16" spans="1:20" ht="12" customHeight="1">
      <c r="A16" s="389"/>
      <c r="B16" s="390"/>
      <c r="C16" s="375"/>
      <c r="D16" s="376"/>
      <c r="E16" s="376"/>
      <c r="F16" s="376"/>
      <c r="G16" s="376"/>
      <c r="H16" s="377"/>
      <c r="I16" s="297"/>
      <c r="J16" s="298"/>
      <c r="K16" s="333"/>
      <c r="L16" s="334"/>
      <c r="M16" s="372"/>
      <c r="N16" s="373"/>
      <c r="O16" s="373"/>
      <c r="P16" s="373"/>
      <c r="Q16" s="373"/>
      <c r="R16" s="374"/>
      <c r="S16" s="297"/>
      <c r="T16" s="298"/>
    </row>
    <row r="17" spans="1:20" ht="12" customHeight="1">
      <c r="A17" s="389"/>
      <c r="B17" s="390"/>
      <c r="C17" s="375"/>
      <c r="D17" s="376"/>
      <c r="E17" s="376"/>
      <c r="F17" s="376"/>
      <c r="G17" s="376"/>
      <c r="H17" s="377"/>
      <c r="I17" s="297"/>
      <c r="J17" s="298"/>
      <c r="K17" s="333"/>
      <c r="L17" s="334"/>
      <c r="M17" s="372"/>
      <c r="N17" s="373"/>
      <c r="O17" s="373"/>
      <c r="P17" s="373"/>
      <c r="Q17" s="373"/>
      <c r="R17" s="374"/>
      <c r="S17" s="297"/>
      <c r="T17" s="298"/>
    </row>
    <row r="18" spans="1:20" ht="12" customHeight="1">
      <c r="A18" s="389"/>
      <c r="B18" s="390"/>
      <c r="C18" s="375"/>
      <c r="D18" s="376"/>
      <c r="E18" s="376"/>
      <c r="F18" s="376"/>
      <c r="G18" s="376"/>
      <c r="H18" s="377"/>
      <c r="I18" s="331"/>
      <c r="J18" s="378"/>
      <c r="K18" s="333"/>
      <c r="L18" s="334"/>
      <c r="M18" s="372"/>
      <c r="N18" s="373"/>
      <c r="O18" s="373"/>
      <c r="P18" s="373"/>
      <c r="Q18" s="373"/>
      <c r="R18" s="374"/>
      <c r="S18" s="297"/>
      <c r="T18" s="298"/>
    </row>
    <row r="19" spans="1:20" ht="12" customHeight="1">
      <c r="A19" s="392"/>
      <c r="B19" s="394"/>
      <c r="C19" s="375"/>
      <c r="D19" s="376"/>
      <c r="E19" s="376"/>
      <c r="F19" s="376"/>
      <c r="G19" s="376"/>
      <c r="H19" s="377"/>
      <c r="I19" s="331"/>
      <c r="J19" s="378"/>
      <c r="K19" s="333"/>
      <c r="L19" s="334"/>
      <c r="M19" s="372"/>
      <c r="N19" s="373"/>
      <c r="O19" s="373"/>
      <c r="P19" s="373"/>
      <c r="Q19" s="373"/>
      <c r="R19" s="374"/>
      <c r="S19" s="297"/>
      <c r="T19" s="298"/>
    </row>
    <row r="20" spans="1:20" ht="12" customHeight="1">
      <c r="A20" s="392"/>
      <c r="B20" s="394"/>
      <c r="C20" s="375"/>
      <c r="D20" s="376"/>
      <c r="E20" s="376"/>
      <c r="F20" s="376"/>
      <c r="G20" s="376"/>
      <c r="H20" s="377"/>
      <c r="I20" s="331"/>
      <c r="J20" s="378"/>
      <c r="K20" s="333"/>
      <c r="L20" s="334"/>
      <c r="M20" s="372"/>
      <c r="N20" s="373"/>
      <c r="O20" s="373"/>
      <c r="P20" s="373"/>
      <c r="Q20" s="373"/>
      <c r="R20" s="374"/>
      <c r="S20" s="299"/>
      <c r="T20" s="349"/>
    </row>
    <row r="21" spans="1:20" ht="12" customHeight="1">
      <c r="A21" s="392"/>
      <c r="B21" s="394"/>
      <c r="C21" s="375"/>
      <c r="D21" s="376"/>
      <c r="E21" s="376"/>
      <c r="F21" s="376"/>
      <c r="G21" s="376"/>
      <c r="H21" s="377"/>
      <c r="I21" s="331"/>
      <c r="J21" s="378"/>
      <c r="K21" s="333"/>
      <c r="L21" s="334"/>
      <c r="M21" s="372"/>
      <c r="N21" s="373"/>
      <c r="O21" s="373"/>
      <c r="P21" s="373"/>
      <c r="Q21" s="373"/>
      <c r="R21" s="374"/>
      <c r="S21" s="331"/>
      <c r="T21" s="388"/>
    </row>
    <row r="22" spans="1:20" ht="12" customHeight="1">
      <c r="A22" s="392"/>
      <c r="B22" s="394"/>
      <c r="C22" s="375"/>
      <c r="D22" s="376"/>
      <c r="E22" s="376"/>
      <c r="F22" s="376"/>
      <c r="G22" s="376"/>
      <c r="H22" s="377"/>
      <c r="I22" s="331"/>
      <c r="J22" s="378"/>
      <c r="K22" s="333"/>
      <c r="L22" s="334"/>
      <c r="M22" s="372"/>
      <c r="N22" s="373"/>
      <c r="O22" s="373"/>
      <c r="P22" s="373"/>
      <c r="Q22" s="373"/>
      <c r="R22" s="374"/>
      <c r="S22" s="331"/>
      <c r="T22" s="388"/>
    </row>
    <row r="23" spans="1:20" ht="12" customHeight="1">
      <c r="A23" s="392"/>
      <c r="B23" s="394"/>
      <c r="C23" s="375"/>
      <c r="D23" s="376"/>
      <c r="E23" s="376"/>
      <c r="F23" s="376"/>
      <c r="G23" s="376"/>
      <c r="H23" s="377"/>
      <c r="I23" s="331"/>
      <c r="J23" s="378"/>
      <c r="K23" s="333"/>
      <c r="L23" s="334"/>
      <c r="M23" s="372"/>
      <c r="N23" s="373"/>
      <c r="O23" s="373"/>
      <c r="P23" s="373"/>
      <c r="Q23" s="373"/>
      <c r="R23" s="374"/>
      <c r="S23" s="331"/>
      <c r="T23" s="388"/>
    </row>
    <row r="24" spans="1:20" ht="12" customHeight="1">
      <c r="A24" s="392"/>
      <c r="B24" s="394"/>
      <c r="C24" s="375"/>
      <c r="D24" s="376"/>
      <c r="E24" s="376"/>
      <c r="F24" s="376"/>
      <c r="G24" s="376"/>
      <c r="H24" s="377"/>
      <c r="I24" s="331"/>
      <c r="J24" s="378"/>
      <c r="K24" s="333"/>
      <c r="L24" s="334"/>
      <c r="M24" s="372"/>
      <c r="N24" s="373"/>
      <c r="O24" s="373"/>
      <c r="P24" s="373"/>
      <c r="Q24" s="373"/>
      <c r="R24" s="374"/>
      <c r="S24" s="331"/>
      <c r="T24" s="388"/>
    </row>
    <row r="25" spans="1:20" ht="12" customHeight="1">
      <c r="A25" s="392"/>
      <c r="B25" s="394"/>
      <c r="C25" s="375"/>
      <c r="D25" s="376"/>
      <c r="E25" s="376"/>
      <c r="F25" s="376"/>
      <c r="G25" s="376"/>
      <c r="H25" s="377"/>
      <c r="I25" s="331"/>
      <c r="J25" s="378"/>
      <c r="K25" s="333"/>
      <c r="L25" s="334"/>
      <c r="M25" s="372"/>
      <c r="N25" s="373"/>
      <c r="O25" s="373"/>
      <c r="P25" s="373"/>
      <c r="Q25" s="373"/>
      <c r="R25" s="374"/>
      <c r="S25" s="331"/>
      <c r="T25" s="388"/>
    </row>
    <row r="26" spans="1:20" ht="12" customHeight="1">
      <c r="A26" s="392"/>
      <c r="B26" s="394"/>
      <c r="C26" s="375"/>
      <c r="D26" s="376"/>
      <c r="E26" s="376"/>
      <c r="F26" s="376"/>
      <c r="G26" s="376"/>
      <c r="H26" s="377"/>
      <c r="I26" s="331"/>
      <c r="J26" s="378"/>
      <c r="K26" s="333"/>
      <c r="L26" s="334"/>
      <c r="M26" s="372"/>
      <c r="N26" s="373"/>
      <c r="O26" s="373"/>
      <c r="P26" s="373"/>
      <c r="Q26" s="373"/>
      <c r="R26" s="374"/>
      <c r="S26" s="331"/>
      <c r="T26" s="388"/>
    </row>
    <row r="27" spans="1:20" ht="12" customHeight="1">
      <c r="A27" s="392"/>
      <c r="B27" s="394"/>
      <c r="C27" s="375"/>
      <c r="D27" s="376"/>
      <c r="E27" s="376"/>
      <c r="F27" s="376"/>
      <c r="G27" s="376"/>
      <c r="H27" s="377"/>
      <c r="I27" s="331"/>
      <c r="J27" s="378"/>
      <c r="K27" s="333"/>
      <c r="L27" s="334"/>
      <c r="M27" s="372"/>
      <c r="N27" s="373"/>
      <c r="O27" s="373"/>
      <c r="P27" s="373"/>
      <c r="Q27" s="373"/>
      <c r="R27" s="374"/>
      <c r="S27" s="331"/>
      <c r="T27" s="388"/>
    </row>
    <row r="28" spans="1:20" ht="12" customHeight="1">
      <c r="A28" s="392"/>
      <c r="B28" s="394"/>
      <c r="C28" s="375"/>
      <c r="D28" s="376"/>
      <c r="E28" s="376"/>
      <c r="F28" s="376"/>
      <c r="G28" s="376"/>
      <c r="H28" s="377"/>
      <c r="I28" s="331"/>
      <c r="J28" s="378"/>
      <c r="K28" s="333"/>
      <c r="L28" s="334"/>
      <c r="M28" s="372"/>
      <c r="N28" s="373"/>
      <c r="O28" s="373"/>
      <c r="P28" s="373"/>
      <c r="Q28" s="373"/>
      <c r="R28" s="374"/>
      <c r="S28" s="331"/>
      <c r="T28" s="388"/>
    </row>
    <row r="29" spans="1:20" ht="12" customHeight="1">
      <c r="A29" s="392"/>
      <c r="B29" s="394"/>
      <c r="C29" s="375"/>
      <c r="D29" s="376"/>
      <c r="E29" s="376"/>
      <c r="F29" s="376"/>
      <c r="G29" s="376"/>
      <c r="H29" s="377"/>
      <c r="I29" s="331"/>
      <c r="J29" s="378"/>
      <c r="K29" s="333"/>
      <c r="L29" s="334"/>
      <c r="M29" s="372"/>
      <c r="N29" s="373"/>
      <c r="O29" s="373"/>
      <c r="P29" s="373"/>
      <c r="Q29" s="373"/>
      <c r="R29" s="374"/>
      <c r="S29" s="331"/>
      <c r="T29" s="388"/>
    </row>
    <row r="30" spans="1:20" ht="12" customHeight="1">
      <c r="A30" s="392"/>
      <c r="B30" s="394"/>
      <c r="C30" s="375"/>
      <c r="D30" s="376"/>
      <c r="E30" s="376"/>
      <c r="F30" s="376"/>
      <c r="G30" s="376"/>
      <c r="H30" s="377"/>
      <c r="I30" s="331"/>
      <c r="J30" s="378"/>
      <c r="K30" s="333"/>
      <c r="L30" s="334"/>
      <c r="M30" s="372"/>
      <c r="N30" s="373"/>
      <c r="O30" s="373"/>
      <c r="P30" s="373"/>
      <c r="Q30" s="373"/>
      <c r="R30" s="374"/>
      <c r="S30" s="331"/>
      <c r="T30" s="388"/>
    </row>
    <row r="31" spans="1:20" ht="12" customHeight="1">
      <c r="A31" s="392"/>
      <c r="B31" s="394"/>
      <c r="C31" s="375"/>
      <c r="D31" s="376"/>
      <c r="E31" s="376"/>
      <c r="F31" s="376"/>
      <c r="G31" s="376"/>
      <c r="H31" s="377"/>
      <c r="I31" s="331"/>
      <c r="J31" s="378"/>
      <c r="K31" s="333"/>
      <c r="L31" s="334"/>
      <c r="M31" s="372"/>
      <c r="N31" s="373"/>
      <c r="O31" s="373"/>
      <c r="P31" s="373"/>
      <c r="Q31" s="373"/>
      <c r="R31" s="374"/>
      <c r="S31" s="331"/>
      <c r="T31" s="388"/>
    </row>
    <row r="32" spans="1:20" ht="12" customHeight="1">
      <c r="A32" s="392"/>
      <c r="B32" s="394"/>
      <c r="C32" s="375"/>
      <c r="D32" s="376"/>
      <c r="E32" s="376"/>
      <c r="F32" s="376"/>
      <c r="G32" s="376"/>
      <c r="H32" s="377"/>
      <c r="I32" s="331"/>
      <c r="J32" s="378"/>
      <c r="K32" s="333"/>
      <c r="L32" s="334"/>
      <c r="M32" s="372"/>
      <c r="N32" s="373"/>
      <c r="O32" s="373"/>
      <c r="P32" s="373"/>
      <c r="Q32" s="373"/>
      <c r="R32" s="374"/>
      <c r="S32" s="331"/>
      <c r="T32" s="388"/>
    </row>
    <row r="33" spans="1:20" ht="12" customHeight="1">
      <c r="A33" s="392"/>
      <c r="B33" s="394"/>
      <c r="C33" s="375"/>
      <c r="D33" s="376"/>
      <c r="E33" s="376"/>
      <c r="F33" s="376"/>
      <c r="G33" s="376"/>
      <c r="H33" s="377"/>
      <c r="I33" s="331"/>
      <c r="J33" s="378"/>
      <c r="K33" s="333"/>
      <c r="L33" s="334"/>
      <c r="M33" s="372"/>
      <c r="N33" s="373"/>
      <c r="O33" s="373"/>
      <c r="P33" s="373"/>
      <c r="Q33" s="373"/>
      <c r="R33" s="374"/>
      <c r="S33" s="331"/>
      <c r="T33" s="388"/>
    </row>
    <row r="34" spans="1:20" ht="12" customHeight="1">
      <c r="A34" s="392"/>
      <c r="B34" s="394"/>
      <c r="C34" s="375"/>
      <c r="D34" s="376"/>
      <c r="E34" s="376"/>
      <c r="F34" s="376"/>
      <c r="G34" s="376"/>
      <c r="H34" s="377"/>
      <c r="I34" s="331"/>
      <c r="J34" s="378"/>
      <c r="K34" s="348"/>
      <c r="L34" s="349"/>
      <c r="M34" s="372"/>
      <c r="N34" s="373"/>
      <c r="O34" s="373"/>
      <c r="P34" s="373"/>
      <c r="Q34" s="373"/>
      <c r="R34" s="374"/>
      <c r="S34" s="331"/>
      <c r="T34" s="388"/>
    </row>
    <row r="35" spans="1:20" ht="12" customHeight="1">
      <c r="A35" s="392"/>
      <c r="B35" s="394"/>
      <c r="C35" s="375"/>
      <c r="D35" s="376"/>
      <c r="E35" s="376"/>
      <c r="F35" s="376"/>
      <c r="G35" s="376"/>
      <c r="H35" s="377"/>
      <c r="I35" s="331"/>
      <c r="J35" s="378"/>
      <c r="K35" s="348"/>
      <c r="L35" s="349"/>
      <c r="M35" s="372"/>
      <c r="N35" s="373"/>
      <c r="O35" s="373"/>
      <c r="P35" s="373"/>
      <c r="Q35" s="373"/>
      <c r="R35" s="374"/>
      <c r="S35" s="331"/>
      <c r="T35" s="388"/>
    </row>
    <row r="36" spans="1:20" ht="12" customHeight="1">
      <c r="A36" s="494"/>
      <c r="B36" s="393"/>
      <c r="C36" s="375"/>
      <c r="D36" s="376"/>
      <c r="E36" s="376"/>
      <c r="F36" s="376"/>
      <c r="G36" s="376"/>
      <c r="H36" s="377"/>
      <c r="I36" s="331"/>
      <c r="J36" s="378"/>
      <c r="K36" s="348"/>
      <c r="L36" s="349"/>
      <c r="M36" s="372"/>
      <c r="N36" s="373"/>
      <c r="O36" s="373"/>
      <c r="P36" s="373"/>
      <c r="Q36" s="373"/>
      <c r="R36" s="374"/>
      <c r="S36" s="331"/>
      <c r="T36" s="388"/>
    </row>
    <row r="37" spans="1:20" ht="12" customHeight="1">
      <c r="A37" s="392"/>
      <c r="B37" s="394"/>
      <c r="C37" s="375"/>
      <c r="D37" s="376"/>
      <c r="E37" s="376"/>
      <c r="F37" s="376"/>
      <c r="G37" s="376"/>
      <c r="H37" s="377"/>
      <c r="I37" s="331"/>
      <c r="J37" s="378"/>
      <c r="K37" s="348"/>
      <c r="L37" s="349"/>
      <c r="M37" s="372"/>
      <c r="N37" s="373"/>
      <c r="O37" s="373"/>
      <c r="P37" s="373"/>
      <c r="Q37" s="373"/>
      <c r="R37" s="374"/>
      <c r="S37" s="331"/>
      <c r="T37" s="388"/>
    </row>
    <row r="38" spans="1:20" ht="12" customHeight="1">
      <c r="A38" s="392"/>
      <c r="B38" s="394"/>
      <c r="C38" s="375"/>
      <c r="D38" s="376"/>
      <c r="E38" s="376"/>
      <c r="F38" s="376"/>
      <c r="G38" s="376"/>
      <c r="H38" s="377"/>
      <c r="I38" s="331"/>
      <c r="J38" s="378"/>
      <c r="K38" s="348"/>
      <c r="L38" s="349"/>
      <c r="M38" s="372"/>
      <c r="N38" s="373"/>
      <c r="O38" s="373"/>
      <c r="P38" s="373"/>
      <c r="Q38" s="373"/>
      <c r="R38" s="374"/>
      <c r="S38" s="331"/>
      <c r="T38" s="388"/>
    </row>
    <row r="39" spans="1:20" ht="12" customHeight="1">
      <c r="A39" s="392"/>
      <c r="B39" s="394"/>
      <c r="C39" s="375"/>
      <c r="D39" s="376"/>
      <c r="E39" s="376"/>
      <c r="F39" s="376"/>
      <c r="G39" s="376"/>
      <c r="H39" s="377"/>
      <c r="I39" s="331"/>
      <c r="J39" s="378"/>
      <c r="K39" s="348"/>
      <c r="L39" s="349"/>
      <c r="M39" s="372"/>
      <c r="N39" s="373"/>
      <c r="O39" s="373"/>
      <c r="P39" s="373"/>
      <c r="Q39" s="373"/>
      <c r="R39" s="374"/>
      <c r="S39" s="331"/>
      <c r="T39" s="388"/>
    </row>
    <row r="40" spans="1:20" ht="12" customHeight="1">
      <c r="A40" s="494"/>
      <c r="B40" s="393"/>
      <c r="C40" s="375"/>
      <c r="D40" s="376"/>
      <c r="E40" s="376"/>
      <c r="F40" s="376"/>
      <c r="G40" s="376"/>
      <c r="H40" s="377"/>
      <c r="I40" s="331"/>
      <c r="J40" s="378"/>
      <c r="K40" s="348"/>
      <c r="L40" s="349"/>
      <c r="M40" s="372"/>
      <c r="N40" s="373"/>
      <c r="O40" s="373"/>
      <c r="P40" s="373"/>
      <c r="Q40" s="373"/>
      <c r="R40" s="374"/>
      <c r="S40" s="331"/>
      <c r="T40" s="388"/>
    </row>
    <row r="41" spans="1:20" ht="12" customHeight="1">
      <c r="A41" s="391"/>
      <c r="B41" s="390"/>
      <c r="C41" s="375"/>
      <c r="D41" s="376"/>
      <c r="E41" s="376"/>
      <c r="F41" s="376"/>
      <c r="G41" s="376"/>
      <c r="H41" s="377"/>
      <c r="I41" s="297"/>
      <c r="J41" s="298"/>
      <c r="K41" s="348"/>
      <c r="L41" s="349"/>
      <c r="M41" s="372"/>
      <c r="N41" s="373"/>
      <c r="O41" s="373"/>
      <c r="P41" s="373"/>
      <c r="Q41" s="373"/>
      <c r="R41" s="374"/>
      <c r="S41" s="331"/>
      <c r="T41" s="388"/>
    </row>
    <row r="42" spans="1:20" ht="12" customHeight="1">
      <c r="A42" s="391"/>
      <c r="B42" s="390"/>
      <c r="C42" s="375"/>
      <c r="D42" s="376"/>
      <c r="E42" s="376"/>
      <c r="F42" s="376"/>
      <c r="G42" s="376"/>
      <c r="H42" s="377"/>
      <c r="I42" s="297"/>
      <c r="J42" s="298"/>
      <c r="K42" s="348"/>
      <c r="L42" s="349"/>
      <c r="M42" s="372"/>
      <c r="N42" s="373"/>
      <c r="O42" s="373"/>
      <c r="P42" s="373"/>
      <c r="Q42" s="373"/>
      <c r="R42" s="374"/>
      <c r="S42" s="331"/>
      <c r="T42" s="388"/>
    </row>
    <row r="43" spans="1:20" ht="12" customHeight="1">
      <c r="A43" s="391"/>
      <c r="B43" s="390"/>
      <c r="C43" s="375"/>
      <c r="D43" s="376"/>
      <c r="E43" s="376"/>
      <c r="F43" s="376"/>
      <c r="G43" s="376"/>
      <c r="H43" s="377"/>
      <c r="I43" s="297"/>
      <c r="J43" s="298"/>
      <c r="K43" s="348"/>
      <c r="L43" s="349"/>
      <c r="M43" s="372"/>
      <c r="N43" s="373"/>
      <c r="O43" s="373"/>
      <c r="P43" s="373"/>
      <c r="Q43" s="373"/>
      <c r="R43" s="374"/>
      <c r="S43" s="331"/>
      <c r="T43" s="388"/>
    </row>
    <row r="44" spans="1:20" ht="12" customHeight="1">
      <c r="A44" s="391"/>
      <c r="B44" s="390"/>
      <c r="C44" s="375"/>
      <c r="D44" s="376"/>
      <c r="E44" s="376"/>
      <c r="F44" s="376"/>
      <c r="G44" s="376"/>
      <c r="H44" s="377"/>
      <c r="I44" s="297"/>
      <c r="J44" s="298"/>
      <c r="K44" s="348"/>
      <c r="L44" s="349"/>
      <c r="M44" s="372"/>
      <c r="N44" s="373"/>
      <c r="O44" s="373"/>
      <c r="P44" s="373"/>
      <c r="Q44" s="373"/>
      <c r="R44" s="374"/>
      <c r="S44" s="331"/>
      <c r="T44" s="388"/>
    </row>
    <row r="45" spans="1:20" ht="12" customHeight="1">
      <c r="A45" s="380" t="s">
        <v>366</v>
      </c>
      <c r="B45" s="381"/>
      <c r="C45" s="381"/>
      <c r="D45" s="381"/>
      <c r="E45" s="381"/>
      <c r="F45" s="381"/>
      <c r="G45" s="381"/>
      <c r="H45" s="382"/>
      <c r="I45" s="324">
        <f>SUM(I6:J44)</f>
        <v>0</v>
      </c>
      <c r="J45" s="325"/>
      <c r="K45" s="347"/>
      <c r="L45" s="300"/>
      <c r="M45" s="372"/>
      <c r="N45" s="373"/>
      <c r="O45" s="373"/>
      <c r="P45" s="373"/>
      <c r="Q45" s="373"/>
      <c r="R45" s="374"/>
      <c r="S45" s="329"/>
      <c r="T45" s="330"/>
    </row>
    <row r="46" spans="1:20" ht="12" customHeight="1">
      <c r="A46" s="312" t="s">
        <v>355</v>
      </c>
      <c r="B46" s="313"/>
      <c r="C46" s="344" t="s">
        <v>357</v>
      </c>
      <c r="D46" s="320"/>
      <c r="E46" s="313"/>
      <c r="F46" s="313"/>
      <c r="G46" s="313"/>
      <c r="H46" s="313"/>
      <c r="I46" s="313"/>
      <c r="J46" s="321"/>
      <c r="K46" s="348"/>
      <c r="L46" s="349"/>
      <c r="M46" s="372"/>
      <c r="N46" s="373"/>
      <c r="O46" s="373"/>
      <c r="P46" s="373"/>
      <c r="Q46" s="373"/>
      <c r="R46" s="374"/>
      <c r="S46" s="329"/>
      <c r="T46" s="330"/>
    </row>
    <row r="47" spans="1:20" ht="12" customHeight="1">
      <c r="A47" s="314"/>
      <c r="B47" s="315"/>
      <c r="C47" s="345"/>
      <c r="D47" s="317"/>
      <c r="E47" s="317"/>
      <c r="F47" s="317"/>
      <c r="G47" s="317"/>
      <c r="H47" s="317"/>
      <c r="I47" s="317"/>
      <c r="J47" s="322"/>
      <c r="K47" s="348"/>
      <c r="L47" s="349"/>
      <c r="M47" s="372"/>
      <c r="N47" s="373"/>
      <c r="O47" s="373"/>
      <c r="P47" s="373"/>
      <c r="Q47" s="373"/>
      <c r="R47" s="374"/>
      <c r="S47" s="331"/>
      <c r="T47" s="388"/>
    </row>
    <row r="48" spans="1:20" ht="12" customHeight="1">
      <c r="A48" s="314"/>
      <c r="B48" s="315"/>
      <c r="C48" s="345"/>
      <c r="D48" s="320"/>
      <c r="E48" s="313"/>
      <c r="F48" s="313"/>
      <c r="G48" s="313"/>
      <c r="H48" s="313"/>
      <c r="I48" s="313"/>
      <c r="J48" s="321"/>
      <c r="K48" s="348"/>
      <c r="L48" s="349"/>
      <c r="M48" s="372"/>
      <c r="N48" s="373"/>
      <c r="O48" s="373"/>
      <c r="P48" s="373"/>
      <c r="Q48" s="373"/>
      <c r="R48" s="374"/>
      <c r="S48" s="331"/>
      <c r="T48" s="388"/>
    </row>
    <row r="49" spans="1:20" ht="12" customHeight="1">
      <c r="A49" s="314"/>
      <c r="B49" s="315"/>
      <c r="C49" s="345"/>
      <c r="D49" s="317"/>
      <c r="E49" s="317"/>
      <c r="F49" s="317"/>
      <c r="G49" s="317"/>
      <c r="H49" s="317"/>
      <c r="I49" s="317"/>
      <c r="J49" s="322"/>
      <c r="K49" s="348"/>
      <c r="L49" s="349"/>
      <c r="M49" s="372"/>
      <c r="N49" s="373"/>
      <c r="O49" s="373"/>
      <c r="P49" s="373"/>
      <c r="Q49" s="373"/>
      <c r="R49" s="374"/>
      <c r="S49" s="331"/>
      <c r="T49" s="388"/>
    </row>
    <row r="50" spans="1:20" ht="12" customHeight="1">
      <c r="A50" s="314"/>
      <c r="B50" s="315"/>
      <c r="C50" s="345"/>
      <c r="D50" s="320"/>
      <c r="E50" s="313"/>
      <c r="F50" s="313"/>
      <c r="G50" s="313"/>
      <c r="H50" s="313"/>
      <c r="I50" s="313"/>
      <c r="J50" s="321"/>
      <c r="K50" s="333"/>
      <c r="L50" s="493"/>
      <c r="M50" s="372"/>
      <c r="N50" s="373"/>
      <c r="O50" s="373"/>
      <c r="P50" s="373"/>
      <c r="Q50" s="373"/>
      <c r="R50" s="374"/>
      <c r="S50" s="331"/>
      <c r="T50" s="388"/>
    </row>
    <row r="51" spans="1:20" ht="12" customHeight="1">
      <c r="A51" s="314"/>
      <c r="B51" s="315"/>
      <c r="C51" s="345"/>
      <c r="D51" s="317"/>
      <c r="E51" s="317"/>
      <c r="F51" s="317"/>
      <c r="G51" s="317"/>
      <c r="H51" s="317"/>
      <c r="I51" s="317"/>
      <c r="J51" s="322"/>
      <c r="K51" s="333"/>
      <c r="L51" s="493"/>
      <c r="M51" s="372"/>
      <c r="N51" s="373"/>
      <c r="O51" s="373"/>
      <c r="P51" s="373"/>
      <c r="Q51" s="373"/>
      <c r="R51" s="374"/>
      <c r="S51" s="297"/>
      <c r="T51" s="298"/>
    </row>
    <row r="52" spans="1:20" ht="12" customHeight="1">
      <c r="A52" s="316"/>
      <c r="B52" s="317"/>
      <c r="C52" s="346"/>
      <c r="D52" s="326" t="s">
        <v>356</v>
      </c>
      <c r="E52" s="327"/>
      <c r="F52" s="327"/>
      <c r="G52" s="327"/>
      <c r="H52" s="327"/>
      <c r="I52" s="327"/>
      <c r="J52" s="328"/>
      <c r="K52" s="318" t="s">
        <v>365</v>
      </c>
      <c r="L52" s="319"/>
      <c r="M52" s="319"/>
      <c r="N52" s="319"/>
      <c r="O52" s="319"/>
      <c r="P52" s="319"/>
      <c r="Q52" s="319"/>
      <c r="R52" s="300"/>
      <c r="S52" s="324">
        <f>SUM(S6:T51)</f>
        <v>0</v>
      </c>
      <c r="T52" s="325"/>
    </row>
    <row r="53" spans="1:20" ht="23.25" customHeight="1">
      <c r="A53" s="306" t="s">
        <v>362</v>
      </c>
      <c r="B53" s="306"/>
      <c r="C53" s="306"/>
      <c r="D53" s="306"/>
      <c r="E53" s="306"/>
      <c r="F53" s="306"/>
      <c r="G53" s="306"/>
      <c r="H53" s="306"/>
      <c r="I53" s="306" t="s">
        <v>358</v>
      </c>
      <c r="J53" s="306"/>
      <c r="K53" s="306"/>
      <c r="L53" s="306" t="s">
        <v>361</v>
      </c>
      <c r="M53" s="306"/>
      <c r="N53" s="306"/>
      <c r="O53" s="306" t="s">
        <v>359</v>
      </c>
      <c r="P53" s="306"/>
      <c r="Q53" s="306"/>
      <c r="R53" s="306" t="s">
        <v>360</v>
      </c>
      <c r="S53" s="306"/>
      <c r="T53" s="306"/>
    </row>
    <row r="54" spans="1:20" ht="12.75">
      <c r="A54" s="337" t="s">
        <v>35</v>
      </c>
      <c r="B54" s="305"/>
      <c r="C54" s="305"/>
      <c r="D54" s="305"/>
      <c r="E54" s="305"/>
      <c r="F54" s="305"/>
      <c r="G54" s="305"/>
      <c r="H54" s="305"/>
      <c r="I54" s="361">
        <f>Mar!R54</f>
        <v>-664.36</v>
      </c>
      <c r="J54" s="361"/>
      <c r="K54" s="361"/>
      <c r="L54" s="343">
        <f>SUMIF(C6:C44,"Dues-VFW",I6:I44)</f>
        <v>0</v>
      </c>
      <c r="M54" s="343"/>
      <c r="N54" s="343"/>
      <c r="O54" s="343">
        <f>SUMIF(M6:M51,"Dues-VFW",S6:S51)</f>
        <v>0</v>
      </c>
      <c r="P54" s="343"/>
      <c r="Q54" s="343"/>
      <c r="R54" s="361">
        <f aca="true" t="shared" si="0" ref="R54:R62">I54+L54-O54</f>
        <v>-664.36</v>
      </c>
      <c r="S54" s="361"/>
      <c r="T54" s="361"/>
    </row>
    <row r="55" spans="1:20" ht="12.75">
      <c r="A55" s="338" t="s">
        <v>37</v>
      </c>
      <c r="B55" s="339"/>
      <c r="C55" s="339"/>
      <c r="D55" s="339"/>
      <c r="E55" s="339"/>
      <c r="F55" s="339"/>
      <c r="G55" s="339"/>
      <c r="H55" s="339"/>
      <c r="I55" s="361">
        <f>Mar!R55</f>
        <v>0</v>
      </c>
      <c r="J55" s="361"/>
      <c r="K55" s="361"/>
      <c r="L55" s="343">
        <v>0</v>
      </c>
      <c r="M55" s="343"/>
      <c r="N55" s="343"/>
      <c r="O55" s="343">
        <v>0</v>
      </c>
      <c r="P55" s="343"/>
      <c r="Q55" s="343"/>
      <c r="R55" s="361">
        <f t="shared" si="0"/>
        <v>0</v>
      </c>
      <c r="S55" s="361"/>
      <c r="T55" s="361"/>
    </row>
    <row r="56" spans="1:20" ht="12.75">
      <c r="A56" s="338" t="s">
        <v>36</v>
      </c>
      <c r="B56" s="339"/>
      <c r="C56" s="339"/>
      <c r="D56" s="339"/>
      <c r="E56" s="339"/>
      <c r="F56" s="339"/>
      <c r="G56" s="339"/>
      <c r="H56" s="339"/>
      <c r="I56" s="361">
        <f>Mar!R56</f>
        <v>-5117.220000000007</v>
      </c>
      <c r="J56" s="361"/>
      <c r="K56" s="361"/>
      <c r="L56" s="343">
        <f>I45-L54-L55-L57-L58-L59-L60-L61-L62-L63-L64-L65</f>
        <v>0</v>
      </c>
      <c r="M56" s="343"/>
      <c r="N56" s="343"/>
      <c r="O56" s="343">
        <f>S52-O54-O55-O57-O58-O59-O60-O61-O62-O63-O64-O65</f>
        <v>0</v>
      </c>
      <c r="P56" s="343"/>
      <c r="Q56" s="343"/>
      <c r="R56" s="361">
        <f t="shared" si="0"/>
        <v>-5117.220000000007</v>
      </c>
      <c r="S56" s="361"/>
      <c r="T56" s="361"/>
    </row>
    <row r="57" spans="1:20" ht="12.75">
      <c r="A57" s="338" t="s">
        <v>38</v>
      </c>
      <c r="B57" s="339"/>
      <c r="C57" s="339"/>
      <c r="D57" s="339"/>
      <c r="E57" s="339"/>
      <c r="F57" s="339"/>
      <c r="G57" s="339"/>
      <c r="H57" s="339"/>
      <c r="I57" s="361">
        <f>Mar!R57</f>
        <v>135</v>
      </c>
      <c r="J57" s="361"/>
      <c r="K57" s="361"/>
      <c r="L57" s="343">
        <f>SUMIF(C6:C44,"Fund-Relief",I6:I44)</f>
        <v>0</v>
      </c>
      <c r="M57" s="343"/>
      <c r="N57" s="343"/>
      <c r="O57" s="343">
        <f>SUMIF(M6:M51,"Fund-Relief",S6:S51)</f>
        <v>0</v>
      </c>
      <c r="P57" s="343"/>
      <c r="Q57" s="343"/>
      <c r="R57" s="361">
        <f t="shared" si="0"/>
        <v>135</v>
      </c>
      <c r="S57" s="361"/>
      <c r="T57" s="361"/>
    </row>
    <row r="58" spans="1:20" ht="12.75">
      <c r="A58" s="337" t="s">
        <v>39</v>
      </c>
      <c r="B58" s="305"/>
      <c r="C58" s="305"/>
      <c r="D58" s="305"/>
      <c r="E58" s="305"/>
      <c r="F58" s="305"/>
      <c r="G58" s="305"/>
      <c r="H58" s="305"/>
      <c r="I58" s="361">
        <f>Mar!R58</f>
        <v>1673.21</v>
      </c>
      <c r="J58" s="361"/>
      <c r="K58" s="361"/>
      <c r="L58" s="343">
        <f>SUMIF(C6:C44,"Dues-Reserve",I6:I44)</f>
        <v>0</v>
      </c>
      <c r="M58" s="343"/>
      <c r="N58" s="343"/>
      <c r="O58" s="343">
        <f>SUMIF(M6:M51,"Dues-Reserve",S6:S51)</f>
        <v>0</v>
      </c>
      <c r="P58" s="343"/>
      <c r="Q58" s="343"/>
      <c r="R58" s="361">
        <f t="shared" si="0"/>
        <v>1673.21</v>
      </c>
      <c r="S58" s="361"/>
      <c r="T58" s="361"/>
    </row>
    <row r="59" spans="1:20" ht="12.75">
      <c r="A59" s="338" t="s">
        <v>40</v>
      </c>
      <c r="B59" s="339"/>
      <c r="C59" s="339"/>
      <c r="D59" s="339"/>
      <c r="E59" s="339"/>
      <c r="F59" s="339"/>
      <c r="G59" s="339"/>
      <c r="H59" s="339"/>
      <c r="I59" s="361">
        <f>Mar!R59</f>
        <v>22827.72</v>
      </c>
      <c r="J59" s="361"/>
      <c r="K59" s="361"/>
      <c r="L59" s="343">
        <f>SUMIF(C6:C44,"Account-Savings",I6:I44)</f>
        <v>0</v>
      </c>
      <c r="M59" s="343"/>
      <c r="N59" s="343"/>
      <c r="O59" s="343">
        <f>SUMIF(M6:M51,"Account-Savings",S6:S51)</f>
        <v>0</v>
      </c>
      <c r="P59" s="343"/>
      <c r="Q59" s="343"/>
      <c r="R59" s="361">
        <f t="shared" si="0"/>
        <v>22827.72</v>
      </c>
      <c r="S59" s="361"/>
      <c r="T59" s="361"/>
    </row>
    <row r="60" spans="1:20" ht="12.75">
      <c r="A60" s="338" t="s">
        <v>41</v>
      </c>
      <c r="B60" s="339"/>
      <c r="C60" s="339"/>
      <c r="D60" s="339"/>
      <c r="E60" s="339"/>
      <c r="F60" s="339"/>
      <c r="G60" s="339"/>
      <c r="H60" s="339"/>
      <c r="I60" s="361">
        <f>Mar!R60</f>
        <v>300</v>
      </c>
      <c r="J60" s="361"/>
      <c r="K60" s="361"/>
      <c r="L60" s="343">
        <v>0</v>
      </c>
      <c r="M60" s="343"/>
      <c r="N60" s="343"/>
      <c r="O60" s="343">
        <v>0</v>
      </c>
      <c r="P60" s="343"/>
      <c r="Q60" s="343"/>
      <c r="R60" s="361">
        <f t="shared" si="0"/>
        <v>300</v>
      </c>
      <c r="S60" s="361"/>
      <c r="T60" s="361"/>
    </row>
    <row r="61" spans="1:20" ht="12.75">
      <c r="A61" s="338" t="s">
        <v>42</v>
      </c>
      <c r="B61" s="339"/>
      <c r="C61" s="339"/>
      <c r="D61" s="339"/>
      <c r="E61" s="339"/>
      <c r="F61" s="339"/>
      <c r="G61" s="339"/>
      <c r="H61" s="339"/>
      <c r="I61" s="361">
        <f>Mar!R61</f>
        <v>0</v>
      </c>
      <c r="J61" s="361"/>
      <c r="K61" s="361"/>
      <c r="L61" s="343">
        <v>0</v>
      </c>
      <c r="M61" s="343"/>
      <c r="N61" s="343"/>
      <c r="O61" s="343">
        <v>0</v>
      </c>
      <c r="P61" s="343"/>
      <c r="Q61" s="343"/>
      <c r="R61" s="361">
        <f t="shared" si="0"/>
        <v>0</v>
      </c>
      <c r="S61" s="361"/>
      <c r="T61" s="361"/>
    </row>
    <row r="62" spans="1:20" ht="12">
      <c r="A62" s="340" t="s">
        <v>410</v>
      </c>
      <c r="B62" s="341"/>
      <c r="C62" s="341"/>
      <c r="D62" s="341"/>
      <c r="E62" s="341"/>
      <c r="F62" s="341"/>
      <c r="G62" s="341"/>
      <c r="H62" s="342"/>
      <c r="I62" s="361">
        <f>Mar!R62</f>
        <v>937.3900000000001</v>
      </c>
      <c r="J62" s="361"/>
      <c r="K62" s="361"/>
      <c r="L62" s="343">
        <f>SUMIF(C6:C44,"Fund-Nat. Mil. Serv.",I6:I44)</f>
        <v>0</v>
      </c>
      <c r="M62" s="343"/>
      <c r="N62" s="343"/>
      <c r="O62" s="343">
        <f>SUMIF(M6:M51,"Fund-Nat. Mil. Serv.",S6:S51)</f>
        <v>0</v>
      </c>
      <c r="P62" s="343"/>
      <c r="Q62" s="343"/>
      <c r="R62" s="361">
        <f t="shared" si="0"/>
        <v>937.3900000000001</v>
      </c>
      <c r="S62" s="361"/>
      <c r="T62" s="361"/>
    </row>
    <row r="63" spans="1:20" ht="12">
      <c r="A63" s="340" t="s">
        <v>97</v>
      </c>
      <c r="B63" s="341"/>
      <c r="C63" s="341"/>
      <c r="D63" s="341"/>
      <c r="E63" s="341"/>
      <c r="F63" s="341"/>
      <c r="G63" s="341"/>
      <c r="H63" s="342"/>
      <c r="I63" s="361">
        <f>Mar!R63</f>
        <v>3400</v>
      </c>
      <c r="J63" s="361"/>
      <c r="K63" s="361"/>
      <c r="L63" s="343">
        <f>SUMIF(C6:C44,"Fund-Scholarship",I6:I44)</f>
        <v>0</v>
      </c>
      <c r="M63" s="343"/>
      <c r="N63" s="343"/>
      <c r="O63" s="343">
        <f>SUMIF(M6:M51,"Fund-Scholarship",S6:S51)</f>
        <v>0</v>
      </c>
      <c r="P63" s="343"/>
      <c r="Q63" s="343"/>
      <c r="R63" s="361">
        <f>I63+L63-O63</f>
        <v>3400</v>
      </c>
      <c r="S63" s="361"/>
      <c r="T63" s="361"/>
    </row>
    <row r="64" spans="1:20" ht="12">
      <c r="A64" s="340" t="s">
        <v>96</v>
      </c>
      <c r="B64" s="341"/>
      <c r="C64" s="341"/>
      <c r="D64" s="341"/>
      <c r="E64" s="341"/>
      <c r="F64" s="341"/>
      <c r="G64" s="341"/>
      <c r="H64" s="342"/>
      <c r="I64" s="361">
        <f>Mar!R64</f>
        <v>9400</v>
      </c>
      <c r="J64" s="361"/>
      <c r="K64" s="361"/>
      <c r="L64" s="343">
        <f>SUMIF(C6:C44,"Fund-Stock",I6:I44)</f>
        <v>0</v>
      </c>
      <c r="M64" s="343"/>
      <c r="N64" s="343"/>
      <c r="O64" s="343">
        <f>SUMIF(M6:M51,"Fund-Stock",S6:S51)</f>
        <v>0</v>
      </c>
      <c r="P64" s="343"/>
      <c r="Q64" s="343"/>
      <c r="R64" s="361">
        <f>I64+L64-O64</f>
        <v>9400</v>
      </c>
      <c r="S64" s="361"/>
      <c r="T64" s="361"/>
    </row>
    <row r="65" spans="1:20" ht="12">
      <c r="A65" s="340" t="s">
        <v>98</v>
      </c>
      <c r="B65" s="341"/>
      <c r="C65" s="341"/>
      <c r="D65" s="341"/>
      <c r="E65" s="341"/>
      <c r="F65" s="341"/>
      <c r="G65" s="341"/>
      <c r="H65" s="342"/>
      <c r="I65" s="361">
        <f>Mar!R65</f>
        <v>4076.1400000000003</v>
      </c>
      <c r="J65" s="361"/>
      <c r="K65" s="361"/>
      <c r="L65" s="343">
        <f>SUMIF(C6:C44,"Fund-Memorial",I6:I44)</f>
        <v>0</v>
      </c>
      <c r="M65" s="343"/>
      <c r="N65" s="343"/>
      <c r="O65" s="343">
        <f>SUMIF(M6:M51,"Fund-Memorial",S6:S51)</f>
        <v>0</v>
      </c>
      <c r="P65" s="343"/>
      <c r="Q65" s="343"/>
      <c r="R65" s="361">
        <f>I65+L65-O65</f>
        <v>4076.1400000000003</v>
      </c>
      <c r="S65" s="361"/>
      <c r="T65" s="361"/>
    </row>
    <row r="66" spans="1:20" ht="12">
      <c r="A66" s="336" t="s">
        <v>350</v>
      </c>
      <c r="B66" s="336"/>
      <c r="C66" s="336"/>
      <c r="D66" s="336"/>
      <c r="E66" s="336"/>
      <c r="F66" s="336"/>
      <c r="G66" s="336"/>
      <c r="H66" s="336"/>
      <c r="I66" s="360">
        <f>SUM(I54:K65)</f>
        <v>36967.87999999999</v>
      </c>
      <c r="J66" s="360"/>
      <c r="K66" s="360"/>
      <c r="L66" s="366">
        <f>SUM(L54:N65)</f>
        <v>0</v>
      </c>
      <c r="M66" s="366"/>
      <c r="N66" s="366"/>
      <c r="O66" s="366">
        <f>SUM(O54:Q65)</f>
        <v>0</v>
      </c>
      <c r="P66" s="366"/>
      <c r="Q66" s="366"/>
      <c r="R66" s="367">
        <f>I66+L66-O66</f>
        <v>36967.87999999999</v>
      </c>
      <c r="S66" s="367"/>
      <c r="T66" s="367"/>
    </row>
    <row r="67" ht="12">
      <c r="K67" s="181" t="s">
        <v>351</v>
      </c>
    </row>
  </sheetData>
  <sheetProtection/>
  <mergeCells count="431">
    <mergeCell ref="I8:J8"/>
    <mergeCell ref="K8:L8"/>
    <mergeCell ref="K9:L9"/>
    <mergeCell ref="K10:L10"/>
    <mergeCell ref="A7:B7"/>
    <mergeCell ref="A9:B9"/>
    <mergeCell ref="C9:E9"/>
    <mergeCell ref="F9:H9"/>
    <mergeCell ref="A8:B8"/>
    <mergeCell ref="C8:E8"/>
    <mergeCell ref="F8:H8"/>
    <mergeCell ref="K7:L7"/>
    <mergeCell ref="C7:E7"/>
    <mergeCell ref="M13:O13"/>
    <mergeCell ref="M12:O12"/>
    <mergeCell ref="P7:R7"/>
    <mergeCell ref="P10:R10"/>
    <mergeCell ref="P9:R9"/>
    <mergeCell ref="M10:O10"/>
    <mergeCell ref="F36:H36"/>
    <mergeCell ref="M8:O8"/>
    <mergeCell ref="P8:R8"/>
    <mergeCell ref="S8:T8"/>
    <mergeCell ref="I9:J9"/>
    <mergeCell ref="M9:O9"/>
    <mergeCell ref="S15:T15"/>
    <mergeCell ref="P15:R15"/>
    <mergeCell ref="S9:T9"/>
    <mergeCell ref="M14:O14"/>
    <mergeCell ref="A38:B38"/>
    <mergeCell ref="C38:E38"/>
    <mergeCell ref="F38:H38"/>
    <mergeCell ref="F28:H28"/>
    <mergeCell ref="C34:E34"/>
    <mergeCell ref="C37:E37"/>
    <mergeCell ref="F37:H37"/>
    <mergeCell ref="C36:E36"/>
    <mergeCell ref="A30:B30"/>
    <mergeCell ref="A29:B29"/>
    <mergeCell ref="K47:L47"/>
    <mergeCell ref="D46:J47"/>
    <mergeCell ref="K51:L51"/>
    <mergeCell ref="A39:B39"/>
    <mergeCell ref="C39:E39"/>
    <mergeCell ref="F39:H39"/>
    <mergeCell ref="C43:E43"/>
    <mergeCell ref="K45:L45"/>
    <mergeCell ref="K41:L41"/>
    <mergeCell ref="I39:J39"/>
    <mergeCell ref="A27:B27"/>
    <mergeCell ref="A28:B28"/>
    <mergeCell ref="I26:J26"/>
    <mergeCell ref="I28:J28"/>
    <mergeCell ref="F43:H43"/>
    <mergeCell ref="D52:J52"/>
    <mergeCell ref="C44:E44"/>
    <mergeCell ref="F44:H44"/>
    <mergeCell ref="D50:J51"/>
    <mergeCell ref="A45:H45"/>
    <mergeCell ref="A57:H57"/>
    <mergeCell ref="A58:H58"/>
    <mergeCell ref="A59:H59"/>
    <mergeCell ref="I56:K56"/>
    <mergeCell ref="C46:C52"/>
    <mergeCell ref="A54:H54"/>
    <mergeCell ref="A46:B52"/>
    <mergeCell ref="A53:H53"/>
    <mergeCell ref="A56:H56"/>
    <mergeCell ref="D48:J49"/>
    <mergeCell ref="C40:E40"/>
    <mergeCell ref="I54:K54"/>
    <mergeCell ref="I55:K55"/>
    <mergeCell ref="K48:L48"/>
    <mergeCell ref="L58:N58"/>
    <mergeCell ref="A24:B24"/>
    <mergeCell ref="A25:B25"/>
    <mergeCell ref="I36:J36"/>
    <mergeCell ref="I37:J37"/>
    <mergeCell ref="A35:B35"/>
    <mergeCell ref="A41:B41"/>
    <mergeCell ref="A42:B42"/>
    <mergeCell ref="A43:B43"/>
    <mergeCell ref="A44:B44"/>
    <mergeCell ref="A55:H55"/>
    <mergeCell ref="C42:E42"/>
    <mergeCell ref="I35:J35"/>
    <mergeCell ref="M20:O20"/>
    <mergeCell ref="P20:R20"/>
    <mergeCell ref="K32:L32"/>
    <mergeCell ref="K21:L21"/>
    <mergeCell ref="K22:L22"/>
    <mergeCell ref="I25:J25"/>
    <mergeCell ref="M26:O26"/>
    <mergeCell ref="M33:O33"/>
    <mergeCell ref="I34:J34"/>
    <mergeCell ref="A34:B34"/>
    <mergeCell ref="F18:H18"/>
    <mergeCell ref="C19:E19"/>
    <mergeCell ref="C28:E28"/>
    <mergeCell ref="A31:B31"/>
    <mergeCell ref="A32:B32"/>
    <mergeCell ref="A33:B33"/>
    <mergeCell ref="C33:E33"/>
    <mergeCell ref="K15:L15"/>
    <mergeCell ref="K16:L16"/>
    <mergeCell ref="A60:H60"/>
    <mergeCell ref="A16:B16"/>
    <mergeCell ref="A17:B17"/>
    <mergeCell ref="A18:B18"/>
    <mergeCell ref="A19:B19"/>
    <mergeCell ref="F29:H29"/>
    <mergeCell ref="I18:J18"/>
    <mergeCell ref="A36:B36"/>
    <mergeCell ref="C21:E21"/>
    <mergeCell ref="A66:H66"/>
    <mergeCell ref="A23:B23"/>
    <mergeCell ref="C26:E26"/>
    <mergeCell ref="C25:E25"/>
    <mergeCell ref="A26:B26"/>
    <mergeCell ref="A61:H61"/>
    <mergeCell ref="A37:B37"/>
    <mergeCell ref="A62:H62"/>
    <mergeCell ref="A40:B40"/>
    <mergeCell ref="K5:L5"/>
    <mergeCell ref="K6:L6"/>
    <mergeCell ref="K11:L11"/>
    <mergeCell ref="K12:L12"/>
    <mergeCell ref="K13:L13"/>
    <mergeCell ref="S29:T29"/>
    <mergeCell ref="S14:T14"/>
    <mergeCell ref="M28:O28"/>
    <mergeCell ref="M27:O27"/>
    <mergeCell ref="S25:T25"/>
    <mergeCell ref="S27:T27"/>
    <mergeCell ref="S28:T28"/>
    <mergeCell ref="F6:H6"/>
    <mergeCell ref="I14:J14"/>
    <mergeCell ref="I15:J15"/>
    <mergeCell ref="I19:J19"/>
    <mergeCell ref="F21:H21"/>
    <mergeCell ref="F20:H20"/>
    <mergeCell ref="I27:J27"/>
    <mergeCell ref="K14:L14"/>
    <mergeCell ref="R4:T4"/>
    <mergeCell ref="O4:Q4"/>
    <mergeCell ref="C5:J5"/>
    <mergeCell ref="C6:E6"/>
    <mergeCell ref="C11:E11"/>
    <mergeCell ref="A4:C4"/>
    <mergeCell ref="D4:F4"/>
    <mergeCell ref="H4:J4"/>
    <mergeCell ref="A5:B5"/>
    <mergeCell ref="F11:H11"/>
    <mergeCell ref="A13:B13"/>
    <mergeCell ref="A14:B14"/>
    <mergeCell ref="A15:B15"/>
    <mergeCell ref="A20:B20"/>
    <mergeCell ref="A21:B21"/>
    <mergeCell ref="A22:B22"/>
    <mergeCell ref="A6:B6"/>
    <mergeCell ref="A11:B11"/>
    <mergeCell ref="I10:J10"/>
    <mergeCell ref="A10:B10"/>
    <mergeCell ref="C10:E10"/>
    <mergeCell ref="F10:H10"/>
    <mergeCell ref="I6:J6"/>
    <mergeCell ref="I11:J11"/>
    <mergeCell ref="F7:H7"/>
    <mergeCell ref="I7:J7"/>
    <mergeCell ref="K34:L34"/>
    <mergeCell ref="K35:L35"/>
    <mergeCell ref="K36:L36"/>
    <mergeCell ref="K29:L29"/>
    <mergeCell ref="K31:L31"/>
    <mergeCell ref="K30:L30"/>
    <mergeCell ref="F14:H14"/>
    <mergeCell ref="C15:E15"/>
    <mergeCell ref="F15:H15"/>
    <mergeCell ref="I12:J12"/>
    <mergeCell ref="I13:J13"/>
    <mergeCell ref="K33:L33"/>
    <mergeCell ref="C24:E24"/>
    <mergeCell ref="K20:L20"/>
    <mergeCell ref="C27:E27"/>
    <mergeCell ref="C20:E20"/>
    <mergeCell ref="I21:J21"/>
    <mergeCell ref="A12:B12"/>
    <mergeCell ref="S39:T39"/>
    <mergeCell ref="S40:T40"/>
    <mergeCell ref="S41:T41"/>
    <mergeCell ref="S31:T31"/>
    <mergeCell ref="S32:T32"/>
    <mergeCell ref="S33:T33"/>
    <mergeCell ref="S34:T34"/>
    <mergeCell ref="C14:E14"/>
    <mergeCell ref="S35:T35"/>
    <mergeCell ref="S36:T36"/>
    <mergeCell ref="I38:J38"/>
    <mergeCell ref="I62:K62"/>
    <mergeCell ref="L59:N59"/>
    <mergeCell ref="L61:N61"/>
    <mergeCell ref="L60:N60"/>
    <mergeCell ref="I60:K60"/>
    <mergeCell ref="I61:K61"/>
    <mergeCell ref="L62:N62"/>
    <mergeCell ref="M41:O41"/>
    <mergeCell ref="M42:O42"/>
    <mergeCell ref="P48:R48"/>
    <mergeCell ref="M49:O49"/>
    <mergeCell ref="P49:R49"/>
    <mergeCell ref="I66:K66"/>
    <mergeCell ref="K50:L50"/>
    <mergeCell ref="M51:O51"/>
    <mergeCell ref="L56:N56"/>
    <mergeCell ref="L57:N57"/>
    <mergeCell ref="S38:T38"/>
    <mergeCell ref="I57:K57"/>
    <mergeCell ref="I58:K58"/>
    <mergeCell ref="I59:K59"/>
    <mergeCell ref="L54:N54"/>
    <mergeCell ref="L55:N55"/>
    <mergeCell ref="R56:T56"/>
    <mergeCell ref="S51:T51"/>
    <mergeCell ref="O58:Q58"/>
    <mergeCell ref="K52:R52"/>
    <mergeCell ref="S52:T52"/>
    <mergeCell ref="R53:T53"/>
    <mergeCell ref="P45:R45"/>
    <mergeCell ref="P46:R46"/>
    <mergeCell ref="O56:Q56"/>
    <mergeCell ref="P50:R50"/>
    <mergeCell ref="S46:T46"/>
    <mergeCell ref="P51:R51"/>
    <mergeCell ref="S50:T50"/>
    <mergeCell ref="M46:O46"/>
    <mergeCell ref="M48:O48"/>
    <mergeCell ref="M50:O50"/>
    <mergeCell ref="R63:T63"/>
    <mergeCell ref="R62:T62"/>
    <mergeCell ref="O54:Q54"/>
    <mergeCell ref="O55:Q55"/>
    <mergeCell ref="R59:T59"/>
    <mergeCell ref="O53:Q53"/>
    <mergeCell ref="R57:T57"/>
    <mergeCell ref="R58:T58"/>
    <mergeCell ref="R54:T54"/>
    <mergeCell ref="R55:T55"/>
    <mergeCell ref="R65:T65"/>
    <mergeCell ref="R66:T66"/>
    <mergeCell ref="L53:N53"/>
    <mergeCell ref="O62:Q62"/>
    <mergeCell ref="O60:Q60"/>
    <mergeCell ref="O61:Q61"/>
    <mergeCell ref="O57:Q57"/>
    <mergeCell ref="O59:Q59"/>
    <mergeCell ref="L66:N66"/>
    <mergeCell ref="O63:Q63"/>
    <mergeCell ref="P27:R27"/>
    <mergeCell ref="K27:L27"/>
    <mergeCell ref="K28:L28"/>
    <mergeCell ref="K26:L26"/>
    <mergeCell ref="O66:Q66"/>
    <mergeCell ref="R60:T60"/>
    <mergeCell ref="R61:T61"/>
    <mergeCell ref="O64:Q64"/>
    <mergeCell ref="R64:T64"/>
    <mergeCell ref="O65:Q65"/>
    <mergeCell ref="K39:L39"/>
    <mergeCell ref="K40:L40"/>
    <mergeCell ref="S42:T42"/>
    <mergeCell ref="S44:T44"/>
    <mergeCell ref="P39:R39"/>
    <mergeCell ref="K42:L42"/>
    <mergeCell ref="P41:R41"/>
    <mergeCell ref="P42:R42"/>
    <mergeCell ref="S30:T30"/>
    <mergeCell ref="S26:T26"/>
    <mergeCell ref="S49:T49"/>
    <mergeCell ref="K46:L46"/>
    <mergeCell ref="M47:O47"/>
    <mergeCell ref="P47:R47"/>
    <mergeCell ref="S47:T47"/>
    <mergeCell ref="S48:T48"/>
    <mergeCell ref="K49:L49"/>
    <mergeCell ref="P33:R33"/>
    <mergeCell ref="S37:T37"/>
    <mergeCell ref="S6:T6"/>
    <mergeCell ref="S21:T21"/>
    <mergeCell ref="S22:T22"/>
    <mergeCell ref="S17:T17"/>
    <mergeCell ref="S11:T11"/>
    <mergeCell ref="S12:T12"/>
    <mergeCell ref="S13:T13"/>
    <mergeCell ref="S7:T7"/>
    <mergeCell ref="S10:T10"/>
    <mergeCell ref="R2:T2"/>
    <mergeCell ref="S23:T23"/>
    <mergeCell ref="M5:T5"/>
    <mergeCell ref="P12:R12"/>
    <mergeCell ref="M21:O21"/>
    <mergeCell ref="P21:R21"/>
    <mergeCell ref="M22:O22"/>
    <mergeCell ref="M15:O15"/>
    <mergeCell ref="M6:O6"/>
    <mergeCell ref="S16:T16"/>
    <mergeCell ref="I53:K53"/>
    <mergeCell ref="I29:J29"/>
    <mergeCell ref="I30:J30"/>
    <mergeCell ref="P2:Q2"/>
    <mergeCell ref="K43:L43"/>
    <mergeCell ref="K44:L44"/>
    <mergeCell ref="K37:L37"/>
    <mergeCell ref="K38:L38"/>
    <mergeCell ref="K24:L24"/>
    <mergeCell ref="K23:L23"/>
    <mergeCell ref="I23:J23"/>
    <mergeCell ref="I24:J24"/>
    <mergeCell ref="S19:T19"/>
    <mergeCell ref="S20:T20"/>
    <mergeCell ref="I22:J22"/>
    <mergeCell ref="P22:R22"/>
    <mergeCell ref="M23:O23"/>
    <mergeCell ref="P23:R23"/>
    <mergeCell ref="S24:T24"/>
    <mergeCell ref="I20:J20"/>
    <mergeCell ref="I16:J16"/>
    <mergeCell ref="I17:J17"/>
    <mergeCell ref="K25:L25"/>
    <mergeCell ref="M25:O25"/>
    <mergeCell ref="P25:R25"/>
    <mergeCell ref="M18:O18"/>
    <mergeCell ref="P18:R18"/>
    <mergeCell ref="M19:O19"/>
    <mergeCell ref="M24:O24"/>
    <mergeCell ref="P24:R24"/>
    <mergeCell ref="S18:T18"/>
    <mergeCell ref="P6:R6"/>
    <mergeCell ref="M11:O11"/>
    <mergeCell ref="P11:R11"/>
    <mergeCell ref="M7:O7"/>
    <mergeCell ref="P17:R17"/>
    <mergeCell ref="M16:O16"/>
    <mergeCell ref="P16:R16"/>
    <mergeCell ref="P14:R14"/>
    <mergeCell ref="P13:R13"/>
    <mergeCell ref="M40:O40"/>
    <mergeCell ref="P40:R40"/>
    <mergeCell ref="M37:O37"/>
    <mergeCell ref="P37:R37"/>
    <mergeCell ref="M38:O38"/>
    <mergeCell ref="P38:R38"/>
    <mergeCell ref="M39:O39"/>
    <mergeCell ref="S43:T43"/>
    <mergeCell ref="I44:J44"/>
    <mergeCell ref="I45:J45"/>
    <mergeCell ref="P43:R43"/>
    <mergeCell ref="M43:O43"/>
    <mergeCell ref="M44:O44"/>
    <mergeCell ref="P44:R44"/>
    <mergeCell ref="M45:O45"/>
    <mergeCell ref="S45:T45"/>
    <mergeCell ref="I43:J43"/>
    <mergeCell ref="F16:H16"/>
    <mergeCell ref="C17:E17"/>
    <mergeCell ref="F17:H17"/>
    <mergeCell ref="C18:E18"/>
    <mergeCell ref="M17:O17"/>
    <mergeCell ref="P19:R19"/>
    <mergeCell ref="K17:L17"/>
    <mergeCell ref="K18:L18"/>
    <mergeCell ref="K19:L19"/>
    <mergeCell ref="F19:H19"/>
    <mergeCell ref="I32:J32"/>
    <mergeCell ref="I33:J33"/>
    <mergeCell ref="F40:H40"/>
    <mergeCell ref="C41:E41"/>
    <mergeCell ref="F41:H41"/>
    <mergeCell ref="C12:E12"/>
    <mergeCell ref="F12:H12"/>
    <mergeCell ref="C13:E13"/>
    <mergeCell ref="F13:H13"/>
    <mergeCell ref="C16:E16"/>
    <mergeCell ref="I40:J40"/>
    <mergeCell ref="C31:E31"/>
    <mergeCell ref="C32:E32"/>
    <mergeCell ref="F42:H42"/>
    <mergeCell ref="I41:J41"/>
    <mergeCell ref="I42:J42"/>
    <mergeCell ref="I31:J31"/>
    <mergeCell ref="F34:H34"/>
    <mergeCell ref="C35:E35"/>
    <mergeCell ref="F35:H35"/>
    <mergeCell ref="F30:H30"/>
    <mergeCell ref="F26:H26"/>
    <mergeCell ref="F32:H32"/>
    <mergeCell ref="F33:H33"/>
    <mergeCell ref="F27:H27"/>
    <mergeCell ref="C29:E29"/>
    <mergeCell ref="C30:E30"/>
    <mergeCell ref="F31:H31"/>
    <mergeCell ref="C22:E22"/>
    <mergeCell ref="F22:H22"/>
    <mergeCell ref="C23:E23"/>
    <mergeCell ref="F23:H23"/>
    <mergeCell ref="F24:H24"/>
    <mergeCell ref="F25:H25"/>
    <mergeCell ref="P35:R35"/>
    <mergeCell ref="M36:O36"/>
    <mergeCell ref="P36:R36"/>
    <mergeCell ref="P34:R34"/>
    <mergeCell ref="M34:O34"/>
    <mergeCell ref="M35:O35"/>
    <mergeCell ref="A64:H64"/>
    <mergeCell ref="A65:H65"/>
    <mergeCell ref="I63:K63"/>
    <mergeCell ref="L63:N63"/>
    <mergeCell ref="I64:K64"/>
    <mergeCell ref="L64:N64"/>
    <mergeCell ref="I65:K65"/>
    <mergeCell ref="L65:N65"/>
    <mergeCell ref="A63:H63"/>
    <mergeCell ref="P26:R26"/>
    <mergeCell ref="M29:O29"/>
    <mergeCell ref="M31:O31"/>
    <mergeCell ref="M32:O32"/>
    <mergeCell ref="P32:R32"/>
    <mergeCell ref="P31:R31"/>
    <mergeCell ref="P29:R29"/>
    <mergeCell ref="M30:O30"/>
    <mergeCell ref="P30:R30"/>
    <mergeCell ref="P28:R28"/>
  </mergeCells>
  <dataValidations count="2">
    <dataValidation type="list" allowBlank="1" showInputMessage="1" sqref="C6:E44 M6:O51">
      <formula1>REASON1</formula1>
    </dataValidation>
    <dataValidation type="list" allowBlank="1" showInputMessage="1" sqref="F6:H44 P6:R51">
      <formula1>REASON2</formula1>
    </dataValidation>
  </dataValidations>
  <printOptions/>
  <pageMargins left="0.75" right="0" top="0" bottom="0" header="0.5" footer="0.5"/>
  <pageSetup fitToHeight="1" fitToWidth="1" horizontalDpi="600" verticalDpi="600" orientation="portrait" scale="89" r:id="rId2"/>
  <drawing r:id="rId1"/>
</worksheet>
</file>

<file path=xl/worksheets/sheet14.xml><?xml version="1.0" encoding="utf-8"?>
<worksheet xmlns="http://schemas.openxmlformats.org/spreadsheetml/2006/main" xmlns:r="http://schemas.openxmlformats.org/officeDocument/2006/relationships">
  <sheetPr>
    <tabColor rgb="FFFFFF99"/>
    <pageSetUpPr fitToPage="1"/>
  </sheetPr>
  <dimension ref="A1:T67"/>
  <sheetViews>
    <sheetView zoomScale="125" zoomScaleNormal="125" zoomScalePageLayoutView="0" workbookViewId="0" topLeftCell="A37">
      <selection activeCell="V58" sqref="V58"/>
    </sheetView>
  </sheetViews>
  <sheetFormatPr defaultColWidth="9.140625" defaultRowHeight="12.75"/>
  <cols>
    <col min="1" max="9" width="5.00390625" style="3" customWidth="1"/>
    <col min="10" max="11" width="5.00390625" style="4" customWidth="1"/>
    <col min="12" max="19" width="5.00390625" style="3" customWidth="1"/>
    <col min="20" max="20" width="5.00390625" style="4" customWidth="1"/>
    <col min="21" max="21" width="10.00390625" style="4" bestFit="1" customWidth="1"/>
    <col min="22" max="16384" width="9.140625" style="3" customWidth="1"/>
  </cols>
  <sheetData>
    <row r="1" spans="7:20" ht="18">
      <c r="G1" s="178"/>
      <c r="H1" s="178"/>
      <c r="I1" s="178"/>
      <c r="J1" s="178" t="s">
        <v>34</v>
      </c>
      <c r="K1" s="178"/>
      <c r="L1" s="178"/>
      <c r="M1" s="178"/>
      <c r="N1" s="178"/>
      <c r="Q1" s="8"/>
      <c r="R1" s="24"/>
      <c r="S1" s="24"/>
      <c r="T1" s="24"/>
    </row>
    <row r="2" spans="7:20" ht="12" customHeight="1">
      <c r="G2" s="15"/>
      <c r="H2" s="15"/>
      <c r="I2" s="15"/>
      <c r="J2" s="15" t="s">
        <v>363</v>
      </c>
      <c r="L2" s="15"/>
      <c r="M2" s="15"/>
      <c r="N2" s="15"/>
      <c r="O2" s="15"/>
      <c r="P2" s="370" t="s">
        <v>364</v>
      </c>
      <c r="Q2" s="370"/>
      <c r="R2" s="371">
        <v>6654</v>
      </c>
      <c r="S2" s="371"/>
      <c r="T2" s="371"/>
    </row>
    <row r="3" ht="3" customHeight="1"/>
    <row r="4" spans="1:20" ht="12" customHeight="1">
      <c r="A4" s="355" t="s">
        <v>345</v>
      </c>
      <c r="B4" s="356"/>
      <c r="C4" s="356"/>
      <c r="D4" s="350">
        <v>40664</v>
      </c>
      <c r="E4" s="327"/>
      <c r="F4" s="327"/>
      <c r="G4" s="13" t="s">
        <v>352</v>
      </c>
      <c r="H4" s="350">
        <v>40694</v>
      </c>
      <c r="I4" s="327"/>
      <c r="J4" s="327"/>
      <c r="K4" s="5"/>
      <c r="L4" s="6"/>
      <c r="O4" s="359" t="s">
        <v>354</v>
      </c>
      <c r="P4" s="359"/>
      <c r="Q4" s="359"/>
      <c r="R4" s="350">
        <v>40704</v>
      </c>
      <c r="S4" s="327"/>
      <c r="T4" s="327"/>
    </row>
    <row r="5" spans="1:20" ht="23.25" customHeight="1">
      <c r="A5" s="351" t="s">
        <v>346</v>
      </c>
      <c r="B5" s="352"/>
      <c r="C5" s="354" t="s">
        <v>349</v>
      </c>
      <c r="D5" s="339"/>
      <c r="E5" s="339"/>
      <c r="F5" s="339"/>
      <c r="G5" s="339"/>
      <c r="H5" s="339"/>
      <c r="I5" s="339"/>
      <c r="J5" s="339"/>
      <c r="K5" s="335" t="s">
        <v>353</v>
      </c>
      <c r="L5" s="300"/>
      <c r="M5" s="293" t="s">
        <v>347</v>
      </c>
      <c r="N5" s="294"/>
      <c r="O5" s="294"/>
      <c r="P5" s="294"/>
      <c r="Q5" s="294"/>
      <c r="R5" s="295"/>
      <c r="S5" s="295"/>
      <c r="T5" s="296"/>
    </row>
    <row r="6" spans="1:20" ht="12" customHeight="1">
      <c r="A6" s="353"/>
      <c r="B6" s="311"/>
      <c r="C6" s="375"/>
      <c r="D6" s="376"/>
      <c r="E6" s="376"/>
      <c r="F6" s="376"/>
      <c r="G6" s="376"/>
      <c r="H6" s="377"/>
      <c r="I6" s="323"/>
      <c r="J6" s="322"/>
      <c r="K6" s="333"/>
      <c r="L6" s="334"/>
      <c r="M6" s="372"/>
      <c r="N6" s="373"/>
      <c r="O6" s="373"/>
      <c r="P6" s="373"/>
      <c r="Q6" s="373"/>
      <c r="R6" s="374"/>
      <c r="S6" s="297"/>
      <c r="T6" s="298"/>
    </row>
    <row r="7" spans="1:20" ht="12" customHeight="1">
      <c r="A7" s="353"/>
      <c r="B7" s="311"/>
      <c r="C7" s="375"/>
      <c r="D7" s="376"/>
      <c r="E7" s="376"/>
      <c r="F7" s="376"/>
      <c r="G7" s="376"/>
      <c r="H7" s="377"/>
      <c r="I7" s="323"/>
      <c r="J7" s="322"/>
      <c r="K7" s="333"/>
      <c r="L7" s="334"/>
      <c r="M7" s="372"/>
      <c r="N7" s="373"/>
      <c r="O7" s="373"/>
      <c r="P7" s="373"/>
      <c r="Q7" s="373"/>
      <c r="R7" s="374"/>
      <c r="S7" s="297"/>
      <c r="T7" s="298"/>
    </row>
    <row r="8" spans="1:20" ht="12" customHeight="1">
      <c r="A8" s="353"/>
      <c r="B8" s="311"/>
      <c r="C8" s="375"/>
      <c r="D8" s="376"/>
      <c r="E8" s="376"/>
      <c r="F8" s="376"/>
      <c r="G8" s="376"/>
      <c r="H8" s="377"/>
      <c r="I8" s="323"/>
      <c r="J8" s="322"/>
      <c r="K8" s="333"/>
      <c r="L8" s="334"/>
      <c r="M8" s="372"/>
      <c r="N8" s="373"/>
      <c r="O8" s="373"/>
      <c r="P8" s="373"/>
      <c r="Q8" s="373"/>
      <c r="R8" s="374"/>
      <c r="S8" s="297"/>
      <c r="T8" s="298"/>
    </row>
    <row r="9" spans="1:20" ht="12" customHeight="1">
      <c r="A9" s="353"/>
      <c r="B9" s="311"/>
      <c r="C9" s="375"/>
      <c r="D9" s="376"/>
      <c r="E9" s="376"/>
      <c r="F9" s="376"/>
      <c r="G9" s="376"/>
      <c r="H9" s="377"/>
      <c r="I9" s="323"/>
      <c r="J9" s="322"/>
      <c r="K9" s="333"/>
      <c r="L9" s="334"/>
      <c r="M9" s="372"/>
      <c r="N9" s="373"/>
      <c r="O9" s="373"/>
      <c r="P9" s="373"/>
      <c r="Q9" s="373"/>
      <c r="R9" s="374"/>
      <c r="S9" s="297"/>
      <c r="T9" s="298"/>
    </row>
    <row r="10" spans="1:20" ht="12" customHeight="1">
      <c r="A10" s="353"/>
      <c r="B10" s="311"/>
      <c r="C10" s="375"/>
      <c r="D10" s="376"/>
      <c r="E10" s="376"/>
      <c r="F10" s="376"/>
      <c r="G10" s="376"/>
      <c r="H10" s="377"/>
      <c r="I10" s="323"/>
      <c r="J10" s="322"/>
      <c r="K10" s="333"/>
      <c r="L10" s="334"/>
      <c r="M10" s="372"/>
      <c r="N10" s="373"/>
      <c r="O10" s="373"/>
      <c r="P10" s="373"/>
      <c r="Q10" s="373"/>
      <c r="R10" s="374"/>
      <c r="S10" s="297"/>
      <c r="T10" s="298"/>
    </row>
    <row r="11" spans="1:20" ht="12" customHeight="1">
      <c r="A11" s="353"/>
      <c r="B11" s="311"/>
      <c r="C11" s="375"/>
      <c r="D11" s="376"/>
      <c r="E11" s="376"/>
      <c r="F11" s="376"/>
      <c r="G11" s="376"/>
      <c r="H11" s="377"/>
      <c r="I11" s="323"/>
      <c r="J11" s="322"/>
      <c r="K11" s="333"/>
      <c r="L11" s="334"/>
      <c r="M11" s="372"/>
      <c r="N11" s="373"/>
      <c r="O11" s="373"/>
      <c r="P11" s="373"/>
      <c r="Q11" s="373"/>
      <c r="R11" s="374"/>
      <c r="S11" s="297"/>
      <c r="T11" s="298"/>
    </row>
    <row r="12" spans="1:20" ht="12" customHeight="1">
      <c r="A12" s="353"/>
      <c r="B12" s="311"/>
      <c r="C12" s="375"/>
      <c r="D12" s="376"/>
      <c r="E12" s="376"/>
      <c r="F12" s="376"/>
      <c r="G12" s="376"/>
      <c r="H12" s="377"/>
      <c r="I12" s="323"/>
      <c r="J12" s="322"/>
      <c r="K12" s="333"/>
      <c r="L12" s="334"/>
      <c r="M12" s="372"/>
      <c r="N12" s="373"/>
      <c r="O12" s="373"/>
      <c r="P12" s="373"/>
      <c r="Q12" s="373"/>
      <c r="R12" s="374"/>
      <c r="S12" s="304"/>
      <c r="T12" s="305"/>
    </row>
    <row r="13" spans="1:20" ht="12" customHeight="1">
      <c r="A13" s="353"/>
      <c r="B13" s="311"/>
      <c r="C13" s="375"/>
      <c r="D13" s="376"/>
      <c r="E13" s="376"/>
      <c r="F13" s="376"/>
      <c r="G13" s="376"/>
      <c r="H13" s="377"/>
      <c r="I13" s="323"/>
      <c r="J13" s="322"/>
      <c r="K13" s="333"/>
      <c r="L13" s="334"/>
      <c r="M13" s="372"/>
      <c r="N13" s="373"/>
      <c r="O13" s="373"/>
      <c r="P13" s="373"/>
      <c r="Q13" s="373"/>
      <c r="R13" s="374"/>
      <c r="S13" s="297"/>
      <c r="T13" s="298"/>
    </row>
    <row r="14" spans="1:20" ht="12" customHeight="1">
      <c r="A14" s="353"/>
      <c r="B14" s="311"/>
      <c r="C14" s="375"/>
      <c r="D14" s="376"/>
      <c r="E14" s="376"/>
      <c r="F14" s="376"/>
      <c r="G14" s="376"/>
      <c r="H14" s="377"/>
      <c r="I14" s="323"/>
      <c r="J14" s="322"/>
      <c r="K14" s="333"/>
      <c r="L14" s="334"/>
      <c r="M14" s="372"/>
      <c r="N14" s="373"/>
      <c r="O14" s="373"/>
      <c r="P14" s="373"/>
      <c r="Q14" s="373"/>
      <c r="R14" s="374"/>
      <c r="S14" s="297"/>
      <c r="T14" s="298"/>
    </row>
    <row r="15" spans="1:20" ht="12" customHeight="1">
      <c r="A15" s="353"/>
      <c r="B15" s="311"/>
      <c r="C15" s="375"/>
      <c r="D15" s="376"/>
      <c r="E15" s="376"/>
      <c r="F15" s="376"/>
      <c r="G15" s="376"/>
      <c r="H15" s="377"/>
      <c r="I15" s="323"/>
      <c r="J15" s="322"/>
      <c r="K15" s="333"/>
      <c r="L15" s="334"/>
      <c r="M15" s="372"/>
      <c r="N15" s="373"/>
      <c r="O15" s="373"/>
      <c r="P15" s="373"/>
      <c r="Q15" s="373"/>
      <c r="R15" s="374"/>
      <c r="S15" s="297"/>
      <c r="T15" s="298"/>
    </row>
    <row r="16" spans="1:20" ht="12" customHeight="1">
      <c r="A16" s="353"/>
      <c r="B16" s="311"/>
      <c r="C16" s="375"/>
      <c r="D16" s="376"/>
      <c r="E16" s="376"/>
      <c r="F16" s="376"/>
      <c r="G16" s="376"/>
      <c r="H16" s="377"/>
      <c r="I16" s="323"/>
      <c r="J16" s="322"/>
      <c r="K16" s="333"/>
      <c r="L16" s="334"/>
      <c r="M16" s="372"/>
      <c r="N16" s="373"/>
      <c r="O16" s="373"/>
      <c r="P16" s="373"/>
      <c r="Q16" s="373"/>
      <c r="R16" s="374"/>
      <c r="S16" s="297"/>
      <c r="T16" s="298"/>
    </row>
    <row r="17" spans="1:20" ht="12" customHeight="1">
      <c r="A17" s="353"/>
      <c r="B17" s="311"/>
      <c r="C17" s="375"/>
      <c r="D17" s="376"/>
      <c r="E17" s="376"/>
      <c r="F17" s="376"/>
      <c r="G17" s="376"/>
      <c r="H17" s="377"/>
      <c r="I17" s="323"/>
      <c r="J17" s="322"/>
      <c r="K17" s="333"/>
      <c r="L17" s="334"/>
      <c r="M17" s="372"/>
      <c r="N17" s="373"/>
      <c r="O17" s="373"/>
      <c r="P17" s="373"/>
      <c r="Q17" s="373"/>
      <c r="R17" s="374"/>
      <c r="S17" s="297"/>
      <c r="T17" s="298"/>
    </row>
    <row r="18" spans="1:20" ht="12" customHeight="1">
      <c r="A18" s="353"/>
      <c r="B18" s="311"/>
      <c r="C18" s="375"/>
      <c r="D18" s="376"/>
      <c r="E18" s="376"/>
      <c r="F18" s="376"/>
      <c r="G18" s="376"/>
      <c r="H18" s="377"/>
      <c r="I18" s="329"/>
      <c r="J18" s="332"/>
      <c r="K18" s="333"/>
      <c r="L18" s="334"/>
      <c r="M18" s="372"/>
      <c r="N18" s="373"/>
      <c r="O18" s="373"/>
      <c r="P18" s="373"/>
      <c r="Q18" s="373"/>
      <c r="R18" s="374"/>
      <c r="S18" s="297"/>
      <c r="T18" s="298"/>
    </row>
    <row r="19" spans="1:20" ht="12" customHeight="1">
      <c r="A19" s="357"/>
      <c r="B19" s="358"/>
      <c r="C19" s="375"/>
      <c r="D19" s="376"/>
      <c r="E19" s="376"/>
      <c r="F19" s="376"/>
      <c r="G19" s="376"/>
      <c r="H19" s="377"/>
      <c r="I19" s="329"/>
      <c r="J19" s="332"/>
      <c r="K19" s="333"/>
      <c r="L19" s="334"/>
      <c r="M19" s="372"/>
      <c r="N19" s="373"/>
      <c r="O19" s="373"/>
      <c r="P19" s="373"/>
      <c r="Q19" s="373"/>
      <c r="R19" s="374"/>
      <c r="S19" s="297"/>
      <c r="T19" s="298"/>
    </row>
    <row r="20" spans="1:20" ht="12" customHeight="1">
      <c r="A20" s="357"/>
      <c r="B20" s="358"/>
      <c r="C20" s="375"/>
      <c r="D20" s="376"/>
      <c r="E20" s="376"/>
      <c r="F20" s="376"/>
      <c r="G20" s="376"/>
      <c r="H20" s="377"/>
      <c r="I20" s="329"/>
      <c r="J20" s="332"/>
      <c r="K20" s="333"/>
      <c r="L20" s="334"/>
      <c r="M20" s="372"/>
      <c r="N20" s="373"/>
      <c r="O20" s="373"/>
      <c r="P20" s="373"/>
      <c r="Q20" s="373"/>
      <c r="R20" s="374"/>
      <c r="S20" s="299"/>
      <c r="T20" s="300"/>
    </row>
    <row r="21" spans="1:20" ht="12" customHeight="1">
      <c r="A21" s="357"/>
      <c r="B21" s="358"/>
      <c r="C21" s="375"/>
      <c r="D21" s="376"/>
      <c r="E21" s="376"/>
      <c r="F21" s="376"/>
      <c r="G21" s="376"/>
      <c r="H21" s="377"/>
      <c r="I21" s="329"/>
      <c r="J21" s="332"/>
      <c r="K21" s="333"/>
      <c r="L21" s="334"/>
      <c r="M21" s="372"/>
      <c r="N21" s="373"/>
      <c r="O21" s="373"/>
      <c r="P21" s="373"/>
      <c r="Q21" s="373"/>
      <c r="R21" s="374"/>
      <c r="S21" s="331"/>
      <c r="T21" s="330"/>
    </row>
    <row r="22" spans="1:20" ht="12" customHeight="1">
      <c r="A22" s="357"/>
      <c r="B22" s="358"/>
      <c r="C22" s="375"/>
      <c r="D22" s="376"/>
      <c r="E22" s="376"/>
      <c r="F22" s="376"/>
      <c r="G22" s="376"/>
      <c r="H22" s="377"/>
      <c r="I22" s="329"/>
      <c r="J22" s="332"/>
      <c r="K22" s="333"/>
      <c r="L22" s="334"/>
      <c r="M22" s="372"/>
      <c r="N22" s="373"/>
      <c r="O22" s="373"/>
      <c r="P22" s="373"/>
      <c r="Q22" s="373"/>
      <c r="R22" s="374"/>
      <c r="S22" s="331"/>
      <c r="T22" s="330"/>
    </row>
    <row r="23" spans="1:20" ht="12" customHeight="1">
      <c r="A23" s="357"/>
      <c r="B23" s="358"/>
      <c r="C23" s="375"/>
      <c r="D23" s="376"/>
      <c r="E23" s="376"/>
      <c r="F23" s="376"/>
      <c r="G23" s="376"/>
      <c r="H23" s="377"/>
      <c r="I23" s="329"/>
      <c r="J23" s="332"/>
      <c r="K23" s="333"/>
      <c r="L23" s="334"/>
      <c r="M23" s="372"/>
      <c r="N23" s="373"/>
      <c r="O23" s="373"/>
      <c r="P23" s="373"/>
      <c r="Q23" s="373"/>
      <c r="R23" s="374"/>
      <c r="S23" s="331"/>
      <c r="T23" s="330"/>
    </row>
    <row r="24" spans="1:20" ht="12" customHeight="1">
      <c r="A24" s="357"/>
      <c r="B24" s="358"/>
      <c r="C24" s="375"/>
      <c r="D24" s="376"/>
      <c r="E24" s="376"/>
      <c r="F24" s="376"/>
      <c r="G24" s="376"/>
      <c r="H24" s="377"/>
      <c r="I24" s="329"/>
      <c r="J24" s="332"/>
      <c r="K24" s="333"/>
      <c r="L24" s="334"/>
      <c r="M24" s="372"/>
      <c r="N24" s="373"/>
      <c r="O24" s="373"/>
      <c r="P24" s="373"/>
      <c r="Q24" s="373"/>
      <c r="R24" s="374"/>
      <c r="S24" s="331"/>
      <c r="T24" s="330"/>
    </row>
    <row r="25" spans="1:20" ht="12" customHeight="1">
      <c r="A25" s="357"/>
      <c r="B25" s="358"/>
      <c r="C25" s="375"/>
      <c r="D25" s="376"/>
      <c r="E25" s="376"/>
      <c r="F25" s="376"/>
      <c r="G25" s="376"/>
      <c r="H25" s="377"/>
      <c r="I25" s="329"/>
      <c r="J25" s="332"/>
      <c r="K25" s="333"/>
      <c r="L25" s="334"/>
      <c r="M25" s="372"/>
      <c r="N25" s="373"/>
      <c r="O25" s="373"/>
      <c r="P25" s="373"/>
      <c r="Q25" s="373"/>
      <c r="R25" s="374"/>
      <c r="S25" s="331"/>
      <c r="T25" s="330"/>
    </row>
    <row r="26" spans="1:20" ht="12" customHeight="1">
      <c r="A26" s="357"/>
      <c r="B26" s="358"/>
      <c r="C26" s="375"/>
      <c r="D26" s="376"/>
      <c r="E26" s="376"/>
      <c r="F26" s="376"/>
      <c r="G26" s="376"/>
      <c r="H26" s="377"/>
      <c r="I26" s="329"/>
      <c r="J26" s="332"/>
      <c r="K26" s="333"/>
      <c r="L26" s="334"/>
      <c r="M26" s="372"/>
      <c r="N26" s="373"/>
      <c r="O26" s="373"/>
      <c r="P26" s="373"/>
      <c r="Q26" s="373"/>
      <c r="R26" s="374"/>
      <c r="S26" s="331"/>
      <c r="T26" s="330"/>
    </row>
    <row r="27" spans="1:20" ht="12" customHeight="1">
      <c r="A27" s="357"/>
      <c r="B27" s="358"/>
      <c r="C27" s="375"/>
      <c r="D27" s="376"/>
      <c r="E27" s="376"/>
      <c r="F27" s="376"/>
      <c r="G27" s="376"/>
      <c r="H27" s="377"/>
      <c r="I27" s="329"/>
      <c r="J27" s="332"/>
      <c r="K27" s="333"/>
      <c r="L27" s="334"/>
      <c r="M27" s="372"/>
      <c r="N27" s="373"/>
      <c r="O27" s="373"/>
      <c r="P27" s="373"/>
      <c r="Q27" s="373"/>
      <c r="R27" s="374"/>
      <c r="S27" s="331"/>
      <c r="T27" s="330"/>
    </row>
    <row r="28" spans="1:20" ht="12" customHeight="1">
      <c r="A28" s="357"/>
      <c r="B28" s="358"/>
      <c r="C28" s="375"/>
      <c r="D28" s="376"/>
      <c r="E28" s="376"/>
      <c r="F28" s="376"/>
      <c r="G28" s="376"/>
      <c r="H28" s="377"/>
      <c r="I28" s="329"/>
      <c r="J28" s="332"/>
      <c r="K28" s="333"/>
      <c r="L28" s="334"/>
      <c r="M28" s="372"/>
      <c r="N28" s="373"/>
      <c r="O28" s="373"/>
      <c r="P28" s="373"/>
      <c r="Q28" s="373"/>
      <c r="R28" s="374"/>
      <c r="S28" s="331"/>
      <c r="T28" s="330"/>
    </row>
    <row r="29" spans="1:20" ht="12" customHeight="1">
      <c r="A29" s="357"/>
      <c r="B29" s="358"/>
      <c r="C29" s="375"/>
      <c r="D29" s="376"/>
      <c r="E29" s="376"/>
      <c r="F29" s="376"/>
      <c r="G29" s="376"/>
      <c r="H29" s="377"/>
      <c r="I29" s="329"/>
      <c r="J29" s="332"/>
      <c r="K29" s="333"/>
      <c r="L29" s="334"/>
      <c r="M29" s="372"/>
      <c r="N29" s="373"/>
      <c r="O29" s="373"/>
      <c r="P29" s="373"/>
      <c r="Q29" s="373"/>
      <c r="R29" s="374"/>
      <c r="S29" s="331"/>
      <c r="T29" s="330"/>
    </row>
    <row r="30" spans="1:20" ht="12" customHeight="1">
      <c r="A30" s="357"/>
      <c r="B30" s="358"/>
      <c r="C30" s="375"/>
      <c r="D30" s="376"/>
      <c r="E30" s="376"/>
      <c r="F30" s="376"/>
      <c r="G30" s="376"/>
      <c r="H30" s="377"/>
      <c r="I30" s="329"/>
      <c r="J30" s="332"/>
      <c r="K30" s="333"/>
      <c r="L30" s="334"/>
      <c r="M30" s="372"/>
      <c r="N30" s="373"/>
      <c r="O30" s="373"/>
      <c r="P30" s="373"/>
      <c r="Q30" s="373"/>
      <c r="R30" s="374"/>
      <c r="S30" s="331"/>
      <c r="T30" s="330"/>
    </row>
    <row r="31" spans="1:20" ht="12" customHeight="1">
      <c r="A31" s="357"/>
      <c r="B31" s="358"/>
      <c r="C31" s="375"/>
      <c r="D31" s="376"/>
      <c r="E31" s="376"/>
      <c r="F31" s="376"/>
      <c r="G31" s="376"/>
      <c r="H31" s="377"/>
      <c r="I31" s="329"/>
      <c r="J31" s="332"/>
      <c r="K31" s="333"/>
      <c r="L31" s="334"/>
      <c r="M31" s="372"/>
      <c r="N31" s="373"/>
      <c r="O31" s="373"/>
      <c r="P31" s="373"/>
      <c r="Q31" s="373"/>
      <c r="R31" s="374"/>
      <c r="S31" s="331"/>
      <c r="T31" s="330"/>
    </row>
    <row r="32" spans="1:20" ht="12" customHeight="1">
      <c r="A32" s="357"/>
      <c r="B32" s="358"/>
      <c r="C32" s="375"/>
      <c r="D32" s="376"/>
      <c r="E32" s="376"/>
      <c r="F32" s="376"/>
      <c r="G32" s="376"/>
      <c r="H32" s="377"/>
      <c r="I32" s="329"/>
      <c r="J32" s="332"/>
      <c r="K32" s="333"/>
      <c r="L32" s="334"/>
      <c r="M32" s="372"/>
      <c r="N32" s="373"/>
      <c r="O32" s="373"/>
      <c r="P32" s="373"/>
      <c r="Q32" s="373"/>
      <c r="R32" s="374"/>
      <c r="S32" s="331"/>
      <c r="T32" s="330"/>
    </row>
    <row r="33" spans="1:20" ht="12" customHeight="1">
      <c r="A33" s="357"/>
      <c r="B33" s="358"/>
      <c r="C33" s="375"/>
      <c r="D33" s="376"/>
      <c r="E33" s="376"/>
      <c r="F33" s="376"/>
      <c r="G33" s="376"/>
      <c r="H33" s="377"/>
      <c r="I33" s="329"/>
      <c r="J33" s="332"/>
      <c r="K33" s="333"/>
      <c r="L33" s="334"/>
      <c r="M33" s="372"/>
      <c r="N33" s="373"/>
      <c r="O33" s="373"/>
      <c r="P33" s="373"/>
      <c r="Q33" s="373"/>
      <c r="R33" s="374"/>
      <c r="S33" s="331"/>
      <c r="T33" s="330"/>
    </row>
    <row r="34" spans="1:20" ht="12" customHeight="1">
      <c r="A34" s="495"/>
      <c r="B34" s="496"/>
      <c r="C34" s="375"/>
      <c r="D34" s="376"/>
      <c r="E34" s="376"/>
      <c r="F34" s="376"/>
      <c r="G34" s="376"/>
      <c r="H34" s="377"/>
      <c r="I34" s="329"/>
      <c r="J34" s="332"/>
      <c r="K34" s="348"/>
      <c r="L34" s="349"/>
      <c r="M34" s="372"/>
      <c r="N34" s="373"/>
      <c r="O34" s="373"/>
      <c r="P34" s="373"/>
      <c r="Q34" s="373"/>
      <c r="R34" s="374"/>
      <c r="S34" s="331"/>
      <c r="T34" s="330"/>
    </row>
    <row r="35" spans="1:20" ht="12" customHeight="1">
      <c r="A35" s="495"/>
      <c r="B35" s="497"/>
      <c r="C35" s="375"/>
      <c r="D35" s="376"/>
      <c r="E35" s="376"/>
      <c r="F35" s="376"/>
      <c r="G35" s="376"/>
      <c r="H35" s="377"/>
      <c r="I35" s="329"/>
      <c r="J35" s="332"/>
      <c r="K35" s="348"/>
      <c r="L35" s="349"/>
      <c r="M35" s="372"/>
      <c r="N35" s="373"/>
      <c r="O35" s="373"/>
      <c r="P35" s="373"/>
      <c r="Q35" s="373"/>
      <c r="R35" s="374"/>
      <c r="S35" s="331"/>
      <c r="T35" s="330"/>
    </row>
    <row r="36" spans="1:20" ht="12" customHeight="1">
      <c r="A36" s="495"/>
      <c r="B36" s="496"/>
      <c r="C36" s="375"/>
      <c r="D36" s="376"/>
      <c r="E36" s="376"/>
      <c r="F36" s="376"/>
      <c r="G36" s="376"/>
      <c r="H36" s="377"/>
      <c r="I36" s="329"/>
      <c r="J36" s="332"/>
      <c r="K36" s="348"/>
      <c r="L36" s="349"/>
      <c r="M36" s="372"/>
      <c r="N36" s="373"/>
      <c r="O36" s="373"/>
      <c r="P36" s="373"/>
      <c r="Q36" s="373"/>
      <c r="R36" s="374"/>
      <c r="S36" s="331"/>
      <c r="T36" s="330"/>
    </row>
    <row r="37" spans="1:20" ht="12" customHeight="1">
      <c r="A37" s="495"/>
      <c r="B37" s="496"/>
      <c r="C37" s="375"/>
      <c r="D37" s="376"/>
      <c r="E37" s="376"/>
      <c r="F37" s="376"/>
      <c r="G37" s="376"/>
      <c r="H37" s="377"/>
      <c r="I37" s="329"/>
      <c r="J37" s="332"/>
      <c r="K37" s="348"/>
      <c r="L37" s="349"/>
      <c r="M37" s="372"/>
      <c r="N37" s="373"/>
      <c r="O37" s="373"/>
      <c r="P37" s="373"/>
      <c r="Q37" s="373"/>
      <c r="R37" s="374"/>
      <c r="S37" s="329"/>
      <c r="T37" s="330"/>
    </row>
    <row r="38" spans="1:20" ht="12" customHeight="1">
      <c r="A38" s="357"/>
      <c r="B38" s="358"/>
      <c r="C38" s="375"/>
      <c r="D38" s="376"/>
      <c r="E38" s="376"/>
      <c r="F38" s="376"/>
      <c r="G38" s="376"/>
      <c r="H38" s="377"/>
      <c r="I38" s="329"/>
      <c r="J38" s="332"/>
      <c r="K38" s="348"/>
      <c r="L38" s="349"/>
      <c r="M38" s="372"/>
      <c r="N38" s="373"/>
      <c r="O38" s="373"/>
      <c r="P38" s="373"/>
      <c r="Q38" s="373"/>
      <c r="R38" s="374"/>
      <c r="S38" s="331"/>
      <c r="T38" s="330"/>
    </row>
    <row r="39" spans="1:20" ht="12" customHeight="1">
      <c r="A39" s="357"/>
      <c r="B39" s="358"/>
      <c r="C39" s="375"/>
      <c r="D39" s="376"/>
      <c r="E39" s="376"/>
      <c r="F39" s="376"/>
      <c r="G39" s="376"/>
      <c r="H39" s="377"/>
      <c r="I39" s="329"/>
      <c r="J39" s="332"/>
      <c r="K39" s="347"/>
      <c r="L39" s="300"/>
      <c r="M39" s="372"/>
      <c r="N39" s="373"/>
      <c r="O39" s="373"/>
      <c r="P39" s="373"/>
      <c r="Q39" s="373"/>
      <c r="R39" s="374"/>
      <c r="S39" s="331"/>
      <c r="T39" s="330"/>
    </row>
    <row r="40" spans="1:20" ht="12" customHeight="1">
      <c r="A40" s="495"/>
      <c r="B40" s="496"/>
      <c r="C40" s="375"/>
      <c r="D40" s="376"/>
      <c r="E40" s="376"/>
      <c r="F40" s="376"/>
      <c r="G40" s="376"/>
      <c r="H40" s="377"/>
      <c r="I40" s="329"/>
      <c r="J40" s="332"/>
      <c r="K40" s="347"/>
      <c r="L40" s="300"/>
      <c r="M40" s="372"/>
      <c r="N40" s="373"/>
      <c r="O40" s="373"/>
      <c r="P40" s="373"/>
      <c r="Q40" s="373"/>
      <c r="R40" s="374"/>
      <c r="S40" s="331"/>
      <c r="T40" s="330"/>
    </row>
    <row r="41" spans="1:20" ht="12" customHeight="1">
      <c r="A41" s="310"/>
      <c r="B41" s="311"/>
      <c r="C41" s="375"/>
      <c r="D41" s="376"/>
      <c r="E41" s="376"/>
      <c r="F41" s="376"/>
      <c r="G41" s="376"/>
      <c r="H41" s="377"/>
      <c r="I41" s="323"/>
      <c r="J41" s="322"/>
      <c r="K41" s="347"/>
      <c r="L41" s="300"/>
      <c r="M41" s="372"/>
      <c r="N41" s="373"/>
      <c r="O41" s="373"/>
      <c r="P41" s="373"/>
      <c r="Q41" s="373"/>
      <c r="R41" s="374"/>
      <c r="S41" s="331"/>
      <c r="T41" s="330"/>
    </row>
    <row r="42" spans="1:20" ht="12" customHeight="1">
      <c r="A42" s="357"/>
      <c r="B42" s="358"/>
      <c r="C42" s="375"/>
      <c r="D42" s="376"/>
      <c r="E42" s="376"/>
      <c r="F42" s="376"/>
      <c r="G42" s="376"/>
      <c r="H42" s="377"/>
      <c r="I42" s="329"/>
      <c r="J42" s="332"/>
      <c r="K42" s="347"/>
      <c r="L42" s="300"/>
      <c r="M42" s="372"/>
      <c r="N42" s="373"/>
      <c r="O42" s="373"/>
      <c r="P42" s="373"/>
      <c r="Q42" s="373"/>
      <c r="R42" s="374"/>
      <c r="S42" s="331"/>
      <c r="T42" s="330"/>
    </row>
    <row r="43" spans="1:20" ht="12" customHeight="1">
      <c r="A43" s="310"/>
      <c r="B43" s="311"/>
      <c r="C43" s="375"/>
      <c r="D43" s="376"/>
      <c r="E43" s="376"/>
      <c r="F43" s="376"/>
      <c r="G43" s="376"/>
      <c r="H43" s="377"/>
      <c r="I43" s="323"/>
      <c r="J43" s="322"/>
      <c r="K43" s="347"/>
      <c r="L43" s="300"/>
      <c r="M43" s="372"/>
      <c r="N43" s="373"/>
      <c r="O43" s="373"/>
      <c r="P43" s="373"/>
      <c r="Q43" s="373"/>
      <c r="R43" s="374"/>
      <c r="S43" s="331"/>
      <c r="T43" s="330"/>
    </row>
    <row r="44" spans="1:20" ht="12" customHeight="1">
      <c r="A44" s="310"/>
      <c r="B44" s="311"/>
      <c r="C44" s="375"/>
      <c r="D44" s="376"/>
      <c r="E44" s="376"/>
      <c r="F44" s="376"/>
      <c r="G44" s="376"/>
      <c r="H44" s="377"/>
      <c r="I44" s="323"/>
      <c r="J44" s="322"/>
      <c r="K44" s="347"/>
      <c r="L44" s="300"/>
      <c r="M44" s="372"/>
      <c r="N44" s="373"/>
      <c r="O44" s="373"/>
      <c r="P44" s="373"/>
      <c r="Q44" s="373"/>
      <c r="R44" s="374"/>
      <c r="S44" s="329"/>
      <c r="T44" s="330"/>
    </row>
    <row r="45" spans="1:20" ht="12" customHeight="1">
      <c r="A45" s="380" t="s">
        <v>366</v>
      </c>
      <c r="B45" s="381"/>
      <c r="C45" s="381"/>
      <c r="D45" s="381"/>
      <c r="E45" s="381"/>
      <c r="F45" s="381"/>
      <c r="G45" s="381"/>
      <c r="H45" s="382"/>
      <c r="I45" s="324">
        <f>SUM(I6:J44)</f>
        <v>0</v>
      </c>
      <c r="J45" s="325"/>
      <c r="K45" s="347"/>
      <c r="L45" s="300"/>
      <c r="M45" s="372"/>
      <c r="N45" s="373"/>
      <c r="O45" s="373"/>
      <c r="P45" s="373"/>
      <c r="Q45" s="373"/>
      <c r="R45" s="374"/>
      <c r="S45" s="329"/>
      <c r="T45" s="330"/>
    </row>
    <row r="46" spans="1:20" ht="12" customHeight="1">
      <c r="A46" s="312" t="s">
        <v>355</v>
      </c>
      <c r="B46" s="313"/>
      <c r="C46" s="344" t="s">
        <v>357</v>
      </c>
      <c r="D46" s="320"/>
      <c r="E46" s="313"/>
      <c r="F46" s="313"/>
      <c r="G46" s="313"/>
      <c r="H46" s="313"/>
      <c r="I46" s="313"/>
      <c r="J46" s="321"/>
      <c r="K46" s="347"/>
      <c r="L46" s="300"/>
      <c r="M46" s="372"/>
      <c r="N46" s="373"/>
      <c r="O46" s="373"/>
      <c r="P46" s="373"/>
      <c r="Q46" s="373"/>
      <c r="R46" s="374"/>
      <c r="S46" s="329"/>
      <c r="T46" s="330"/>
    </row>
    <row r="47" spans="1:20" ht="12" customHeight="1">
      <c r="A47" s="314"/>
      <c r="B47" s="315"/>
      <c r="C47" s="345"/>
      <c r="D47" s="317"/>
      <c r="E47" s="317"/>
      <c r="F47" s="317"/>
      <c r="G47" s="317"/>
      <c r="H47" s="317"/>
      <c r="I47" s="317"/>
      <c r="J47" s="322"/>
      <c r="K47" s="347"/>
      <c r="L47" s="300"/>
      <c r="M47" s="372"/>
      <c r="N47" s="373"/>
      <c r="O47" s="373"/>
      <c r="P47" s="373"/>
      <c r="Q47" s="373"/>
      <c r="R47" s="374"/>
      <c r="S47" s="329"/>
      <c r="T47" s="330"/>
    </row>
    <row r="48" spans="1:20" ht="12" customHeight="1">
      <c r="A48" s="314"/>
      <c r="B48" s="315"/>
      <c r="C48" s="345"/>
      <c r="D48" s="320"/>
      <c r="E48" s="313"/>
      <c r="F48" s="313"/>
      <c r="G48" s="313"/>
      <c r="H48" s="313"/>
      <c r="I48" s="313"/>
      <c r="J48" s="321"/>
      <c r="K48" s="347"/>
      <c r="L48" s="300"/>
      <c r="M48" s="372"/>
      <c r="N48" s="373"/>
      <c r="O48" s="373"/>
      <c r="P48" s="373"/>
      <c r="Q48" s="373"/>
      <c r="R48" s="374"/>
      <c r="S48" s="329"/>
      <c r="T48" s="330"/>
    </row>
    <row r="49" spans="1:20" ht="12" customHeight="1">
      <c r="A49" s="314"/>
      <c r="B49" s="315"/>
      <c r="C49" s="345"/>
      <c r="D49" s="317"/>
      <c r="E49" s="317"/>
      <c r="F49" s="317"/>
      <c r="G49" s="317"/>
      <c r="H49" s="317"/>
      <c r="I49" s="317"/>
      <c r="J49" s="322"/>
      <c r="K49" s="347"/>
      <c r="L49" s="300"/>
      <c r="M49" s="372"/>
      <c r="N49" s="373"/>
      <c r="O49" s="373"/>
      <c r="P49" s="373"/>
      <c r="Q49" s="373"/>
      <c r="R49" s="374"/>
      <c r="S49" s="329"/>
      <c r="T49" s="330"/>
    </row>
    <row r="50" spans="1:20" ht="12" customHeight="1">
      <c r="A50" s="314"/>
      <c r="B50" s="315"/>
      <c r="C50" s="345"/>
      <c r="D50" s="320"/>
      <c r="E50" s="313"/>
      <c r="F50" s="313"/>
      <c r="G50" s="313"/>
      <c r="H50" s="313"/>
      <c r="I50" s="313"/>
      <c r="J50" s="321"/>
      <c r="K50" s="364"/>
      <c r="L50" s="365"/>
      <c r="M50" s="372"/>
      <c r="N50" s="373"/>
      <c r="O50" s="373"/>
      <c r="P50" s="373"/>
      <c r="Q50" s="373"/>
      <c r="R50" s="374"/>
      <c r="S50" s="329"/>
      <c r="T50" s="330"/>
    </row>
    <row r="51" spans="1:20" ht="12" customHeight="1">
      <c r="A51" s="314"/>
      <c r="B51" s="315"/>
      <c r="C51" s="345"/>
      <c r="D51" s="317"/>
      <c r="E51" s="317"/>
      <c r="F51" s="317"/>
      <c r="G51" s="317"/>
      <c r="H51" s="317"/>
      <c r="I51" s="317"/>
      <c r="J51" s="322"/>
      <c r="K51" s="364"/>
      <c r="L51" s="365"/>
      <c r="M51" s="372"/>
      <c r="N51" s="373"/>
      <c r="O51" s="373"/>
      <c r="P51" s="373"/>
      <c r="Q51" s="373"/>
      <c r="R51" s="374"/>
      <c r="S51" s="323"/>
      <c r="T51" s="322"/>
    </row>
    <row r="52" spans="1:20" ht="12" customHeight="1">
      <c r="A52" s="316"/>
      <c r="B52" s="317"/>
      <c r="C52" s="346"/>
      <c r="D52" s="326" t="s">
        <v>356</v>
      </c>
      <c r="E52" s="327"/>
      <c r="F52" s="327"/>
      <c r="G52" s="327"/>
      <c r="H52" s="327"/>
      <c r="I52" s="327"/>
      <c r="J52" s="328"/>
      <c r="K52" s="318" t="s">
        <v>365</v>
      </c>
      <c r="L52" s="319"/>
      <c r="M52" s="319"/>
      <c r="N52" s="319"/>
      <c r="O52" s="319"/>
      <c r="P52" s="319"/>
      <c r="Q52" s="319"/>
      <c r="R52" s="300"/>
      <c r="S52" s="324">
        <f>SUM(S6:T51)</f>
        <v>0</v>
      </c>
      <c r="T52" s="325"/>
    </row>
    <row r="53" spans="1:20" ht="23.25" customHeight="1">
      <c r="A53" s="306" t="s">
        <v>362</v>
      </c>
      <c r="B53" s="306"/>
      <c r="C53" s="306"/>
      <c r="D53" s="306"/>
      <c r="E53" s="306"/>
      <c r="F53" s="306"/>
      <c r="G53" s="306"/>
      <c r="H53" s="306"/>
      <c r="I53" s="306" t="s">
        <v>358</v>
      </c>
      <c r="J53" s="306"/>
      <c r="K53" s="306"/>
      <c r="L53" s="306" t="s">
        <v>361</v>
      </c>
      <c r="M53" s="306"/>
      <c r="N53" s="306"/>
      <c r="O53" s="306" t="s">
        <v>359</v>
      </c>
      <c r="P53" s="306"/>
      <c r="Q53" s="306"/>
      <c r="R53" s="306" t="s">
        <v>360</v>
      </c>
      <c r="S53" s="306"/>
      <c r="T53" s="306"/>
    </row>
    <row r="54" spans="1:20" ht="12.75">
      <c r="A54" s="337" t="s">
        <v>35</v>
      </c>
      <c r="B54" s="305"/>
      <c r="C54" s="305"/>
      <c r="D54" s="305"/>
      <c r="E54" s="305"/>
      <c r="F54" s="305"/>
      <c r="G54" s="305"/>
      <c r="H54" s="305"/>
      <c r="I54" s="361">
        <f>Apr!R54</f>
        <v>-664.36</v>
      </c>
      <c r="J54" s="361"/>
      <c r="K54" s="361"/>
      <c r="L54" s="343">
        <f>SUMIF(C6:C44,"Dues-VFW",I6:I44)</f>
        <v>0</v>
      </c>
      <c r="M54" s="343"/>
      <c r="N54" s="343"/>
      <c r="O54" s="343">
        <f>SUMIF(M6:M51,"Dues-VFW",S6:S51)</f>
        <v>0</v>
      </c>
      <c r="P54" s="343"/>
      <c r="Q54" s="343"/>
      <c r="R54" s="361">
        <f aca="true" t="shared" si="0" ref="R54:R62">I54+L54-O54</f>
        <v>-664.36</v>
      </c>
      <c r="S54" s="361"/>
      <c r="T54" s="361"/>
    </row>
    <row r="55" spans="1:20" ht="12.75">
      <c r="A55" s="338" t="s">
        <v>37</v>
      </c>
      <c r="B55" s="339"/>
      <c r="C55" s="339"/>
      <c r="D55" s="339"/>
      <c r="E55" s="339"/>
      <c r="F55" s="339"/>
      <c r="G55" s="339"/>
      <c r="H55" s="339"/>
      <c r="I55" s="361">
        <f>Apr!R55</f>
        <v>0</v>
      </c>
      <c r="J55" s="361"/>
      <c r="K55" s="361"/>
      <c r="L55" s="343">
        <v>0</v>
      </c>
      <c r="M55" s="343"/>
      <c r="N55" s="343"/>
      <c r="O55" s="343">
        <v>0</v>
      </c>
      <c r="P55" s="343"/>
      <c r="Q55" s="343"/>
      <c r="R55" s="361">
        <f t="shared" si="0"/>
        <v>0</v>
      </c>
      <c r="S55" s="361"/>
      <c r="T55" s="361"/>
    </row>
    <row r="56" spans="1:20" ht="12.75">
      <c r="A56" s="338" t="s">
        <v>36</v>
      </c>
      <c r="B56" s="339"/>
      <c r="C56" s="339"/>
      <c r="D56" s="339"/>
      <c r="E56" s="339"/>
      <c r="F56" s="339"/>
      <c r="G56" s="339"/>
      <c r="H56" s="339"/>
      <c r="I56" s="361">
        <f>Apr!R56</f>
        <v>-5117.220000000007</v>
      </c>
      <c r="J56" s="361"/>
      <c r="K56" s="361"/>
      <c r="L56" s="343">
        <f>I45-L54-L55-L57-L58-L59-L60-L61-L62-L63-L64-L65</f>
        <v>0</v>
      </c>
      <c r="M56" s="343"/>
      <c r="N56" s="343"/>
      <c r="O56" s="343">
        <f>S52-O54-O55-O57-O58-O59-O60-O61-O62-O63-O64-O65</f>
        <v>0</v>
      </c>
      <c r="P56" s="343"/>
      <c r="Q56" s="343"/>
      <c r="R56" s="361">
        <f t="shared" si="0"/>
        <v>-5117.220000000007</v>
      </c>
      <c r="S56" s="361"/>
      <c r="T56" s="361"/>
    </row>
    <row r="57" spans="1:20" ht="12.75">
      <c r="A57" s="338" t="s">
        <v>38</v>
      </c>
      <c r="B57" s="339"/>
      <c r="C57" s="339"/>
      <c r="D57" s="339"/>
      <c r="E57" s="339"/>
      <c r="F57" s="339"/>
      <c r="G57" s="339"/>
      <c r="H57" s="339"/>
      <c r="I57" s="361">
        <f>Apr!R57</f>
        <v>135</v>
      </c>
      <c r="J57" s="361"/>
      <c r="K57" s="361"/>
      <c r="L57" s="343">
        <f>SUMIF(C6:C44,"Fund-Relief",I6:I44)</f>
        <v>0</v>
      </c>
      <c r="M57" s="343"/>
      <c r="N57" s="343"/>
      <c r="O57" s="343">
        <f>SUMIF(M6:M51,"Fund-Relief",S6:S51)</f>
        <v>0</v>
      </c>
      <c r="P57" s="343"/>
      <c r="Q57" s="343"/>
      <c r="R57" s="361">
        <f t="shared" si="0"/>
        <v>135</v>
      </c>
      <c r="S57" s="361"/>
      <c r="T57" s="361"/>
    </row>
    <row r="58" spans="1:20" ht="12.75">
      <c r="A58" s="337" t="s">
        <v>39</v>
      </c>
      <c r="B58" s="305"/>
      <c r="C58" s="305"/>
      <c r="D58" s="305"/>
      <c r="E58" s="305"/>
      <c r="F58" s="305"/>
      <c r="G58" s="305"/>
      <c r="H58" s="305"/>
      <c r="I58" s="361">
        <f>Apr!R58</f>
        <v>1673.21</v>
      </c>
      <c r="J58" s="361"/>
      <c r="K58" s="361"/>
      <c r="L58" s="343">
        <f>SUMIF(C6:C44,"Dues-Reserve",I6:I44)</f>
        <v>0</v>
      </c>
      <c r="M58" s="343"/>
      <c r="N58" s="343"/>
      <c r="O58" s="343">
        <f>SUMIF(M6:M51,"Dues-Reserve",S6:S51)</f>
        <v>0</v>
      </c>
      <c r="P58" s="343"/>
      <c r="Q58" s="343"/>
      <c r="R58" s="361">
        <f t="shared" si="0"/>
        <v>1673.21</v>
      </c>
      <c r="S58" s="361"/>
      <c r="T58" s="361"/>
    </row>
    <row r="59" spans="1:20" ht="12.75">
      <c r="A59" s="338" t="s">
        <v>40</v>
      </c>
      <c r="B59" s="339"/>
      <c r="C59" s="339"/>
      <c r="D59" s="339"/>
      <c r="E59" s="339"/>
      <c r="F59" s="339"/>
      <c r="G59" s="339"/>
      <c r="H59" s="339"/>
      <c r="I59" s="361">
        <f>Apr!R59</f>
        <v>22827.72</v>
      </c>
      <c r="J59" s="361"/>
      <c r="K59" s="361"/>
      <c r="L59" s="343">
        <f>SUMIF(C6:C44,"Account-Savings",I6:I44)</f>
        <v>0</v>
      </c>
      <c r="M59" s="343"/>
      <c r="N59" s="343"/>
      <c r="O59" s="343">
        <f>SUMIF(M6:M51,"Account-Savings",S6:S51)</f>
        <v>0</v>
      </c>
      <c r="P59" s="343"/>
      <c r="Q59" s="343"/>
      <c r="R59" s="361">
        <f t="shared" si="0"/>
        <v>22827.72</v>
      </c>
      <c r="S59" s="361"/>
      <c r="T59" s="361"/>
    </row>
    <row r="60" spans="1:20" ht="12.75">
      <c r="A60" s="338" t="s">
        <v>41</v>
      </c>
      <c r="B60" s="339"/>
      <c r="C60" s="339"/>
      <c r="D60" s="339"/>
      <c r="E60" s="339"/>
      <c r="F60" s="339"/>
      <c r="G60" s="339"/>
      <c r="H60" s="339"/>
      <c r="I60" s="361">
        <f>Apr!R60</f>
        <v>300</v>
      </c>
      <c r="J60" s="361"/>
      <c r="K60" s="361"/>
      <c r="L60" s="343">
        <v>0</v>
      </c>
      <c r="M60" s="343"/>
      <c r="N60" s="343"/>
      <c r="O60" s="343">
        <v>0</v>
      </c>
      <c r="P60" s="343"/>
      <c r="Q60" s="343"/>
      <c r="R60" s="361">
        <f t="shared" si="0"/>
        <v>300</v>
      </c>
      <c r="S60" s="361"/>
      <c r="T60" s="361"/>
    </row>
    <row r="61" spans="1:20" ht="12.75">
      <c r="A61" s="338" t="s">
        <v>42</v>
      </c>
      <c r="B61" s="339"/>
      <c r="C61" s="339"/>
      <c r="D61" s="339"/>
      <c r="E61" s="339"/>
      <c r="F61" s="339"/>
      <c r="G61" s="339"/>
      <c r="H61" s="339"/>
      <c r="I61" s="361">
        <f>Apr!R61</f>
        <v>0</v>
      </c>
      <c r="J61" s="361"/>
      <c r="K61" s="361"/>
      <c r="L61" s="343">
        <v>0</v>
      </c>
      <c r="M61" s="343"/>
      <c r="N61" s="343"/>
      <c r="O61" s="343">
        <v>0</v>
      </c>
      <c r="P61" s="343"/>
      <c r="Q61" s="343"/>
      <c r="R61" s="361">
        <f t="shared" si="0"/>
        <v>0</v>
      </c>
      <c r="S61" s="361"/>
      <c r="T61" s="361"/>
    </row>
    <row r="62" spans="1:20" ht="12">
      <c r="A62" s="340" t="s">
        <v>410</v>
      </c>
      <c r="B62" s="341"/>
      <c r="C62" s="341"/>
      <c r="D62" s="341"/>
      <c r="E62" s="341"/>
      <c r="F62" s="341"/>
      <c r="G62" s="341"/>
      <c r="H62" s="342"/>
      <c r="I62" s="361">
        <f>Apr!R62</f>
        <v>937.3900000000001</v>
      </c>
      <c r="J62" s="361"/>
      <c r="K62" s="361"/>
      <c r="L62" s="343">
        <f>SUMIF(C6:C44,"Fund-Nat. Mil. Serv.",I6:I44)</f>
        <v>0</v>
      </c>
      <c r="M62" s="343"/>
      <c r="N62" s="343"/>
      <c r="O62" s="343">
        <f>SUMIF(M6:M51,"Fund-Nat. Mil. Serv.",S6:S51)</f>
        <v>0</v>
      </c>
      <c r="P62" s="343"/>
      <c r="Q62" s="343"/>
      <c r="R62" s="361">
        <f t="shared" si="0"/>
        <v>937.3900000000001</v>
      </c>
      <c r="S62" s="361"/>
      <c r="T62" s="361"/>
    </row>
    <row r="63" spans="1:20" ht="12">
      <c r="A63" s="340" t="s">
        <v>97</v>
      </c>
      <c r="B63" s="341"/>
      <c r="C63" s="341"/>
      <c r="D63" s="341"/>
      <c r="E63" s="341"/>
      <c r="F63" s="341"/>
      <c r="G63" s="341"/>
      <c r="H63" s="342"/>
      <c r="I63" s="361">
        <f>Apr!R63</f>
        <v>3400</v>
      </c>
      <c r="J63" s="361"/>
      <c r="K63" s="361"/>
      <c r="L63" s="343">
        <f>SUMIF(C6:C44,"Fund-Scholarship",I6:I44)</f>
        <v>0</v>
      </c>
      <c r="M63" s="343"/>
      <c r="N63" s="343"/>
      <c r="O63" s="343">
        <f>SUMIF(M6:M51,"Fund-Scholarship",S6:S51)</f>
        <v>0</v>
      </c>
      <c r="P63" s="343"/>
      <c r="Q63" s="343"/>
      <c r="R63" s="361">
        <f>I63+L63-O63</f>
        <v>3400</v>
      </c>
      <c r="S63" s="361"/>
      <c r="T63" s="361"/>
    </row>
    <row r="64" spans="1:20" ht="12">
      <c r="A64" s="340" t="s">
        <v>96</v>
      </c>
      <c r="B64" s="341"/>
      <c r="C64" s="341"/>
      <c r="D64" s="341"/>
      <c r="E64" s="341"/>
      <c r="F64" s="341"/>
      <c r="G64" s="341"/>
      <c r="H64" s="342"/>
      <c r="I64" s="361">
        <f>Apr!R64</f>
        <v>9400</v>
      </c>
      <c r="J64" s="361"/>
      <c r="K64" s="361"/>
      <c r="L64" s="343">
        <f>SUMIF(C6:C44,"Fund-Stock",I6:I44)</f>
        <v>0</v>
      </c>
      <c r="M64" s="343"/>
      <c r="N64" s="343"/>
      <c r="O64" s="343">
        <f>SUMIF(M6:M51,"Fund-Stock",S6:S51)</f>
        <v>0</v>
      </c>
      <c r="P64" s="343"/>
      <c r="Q64" s="343"/>
      <c r="R64" s="361">
        <f>I64+L64-O64</f>
        <v>9400</v>
      </c>
      <c r="S64" s="361"/>
      <c r="T64" s="361"/>
    </row>
    <row r="65" spans="1:20" ht="12">
      <c r="A65" s="340" t="s">
        <v>98</v>
      </c>
      <c r="B65" s="341"/>
      <c r="C65" s="341"/>
      <c r="D65" s="341"/>
      <c r="E65" s="341"/>
      <c r="F65" s="341"/>
      <c r="G65" s="341"/>
      <c r="H65" s="342"/>
      <c r="I65" s="361">
        <f>Apr!R65</f>
        <v>4076.1400000000003</v>
      </c>
      <c r="J65" s="361"/>
      <c r="K65" s="361"/>
      <c r="L65" s="343">
        <f>SUMIF(C6:C44,"Fund-Memorial",I6:I44)</f>
        <v>0</v>
      </c>
      <c r="M65" s="343"/>
      <c r="N65" s="343"/>
      <c r="O65" s="343">
        <f>SUMIF(M6:M51,"Fund-Memorial",S6:S51)</f>
        <v>0</v>
      </c>
      <c r="P65" s="343"/>
      <c r="Q65" s="343"/>
      <c r="R65" s="361">
        <f>I65+L65-O65</f>
        <v>4076.1400000000003</v>
      </c>
      <c r="S65" s="361"/>
      <c r="T65" s="361"/>
    </row>
    <row r="66" spans="1:20" ht="12">
      <c r="A66" s="336" t="s">
        <v>350</v>
      </c>
      <c r="B66" s="336"/>
      <c r="C66" s="336"/>
      <c r="D66" s="336"/>
      <c r="E66" s="336"/>
      <c r="F66" s="336"/>
      <c r="G66" s="336"/>
      <c r="H66" s="336"/>
      <c r="I66" s="360">
        <f>SUM(I54:K65)</f>
        <v>36967.87999999999</v>
      </c>
      <c r="J66" s="360"/>
      <c r="K66" s="360"/>
      <c r="L66" s="366">
        <f>SUM(L54:N65)</f>
        <v>0</v>
      </c>
      <c r="M66" s="366"/>
      <c r="N66" s="366"/>
      <c r="O66" s="366">
        <f>SUM(O54:Q65)</f>
        <v>0</v>
      </c>
      <c r="P66" s="366"/>
      <c r="Q66" s="366"/>
      <c r="R66" s="367">
        <f>I66+L66-O66</f>
        <v>36967.87999999999</v>
      </c>
      <c r="S66" s="367"/>
      <c r="T66" s="367"/>
    </row>
    <row r="67" ht="12">
      <c r="K67" s="181" t="s">
        <v>351</v>
      </c>
    </row>
  </sheetData>
  <sheetProtection/>
  <mergeCells count="431">
    <mergeCell ref="C10:E10"/>
    <mergeCell ref="F10:H10"/>
    <mergeCell ref="I10:J10"/>
    <mergeCell ref="K10:L10"/>
    <mergeCell ref="M10:O10"/>
    <mergeCell ref="I8:J8"/>
    <mergeCell ref="K9:L9"/>
    <mergeCell ref="M34:O34"/>
    <mergeCell ref="M37:O37"/>
    <mergeCell ref="C34:E34"/>
    <mergeCell ref="F34:H34"/>
    <mergeCell ref="F32:H32"/>
    <mergeCell ref="C33:E33"/>
    <mergeCell ref="C36:E36"/>
    <mergeCell ref="M32:O32"/>
    <mergeCell ref="P37:R37"/>
    <mergeCell ref="M38:O38"/>
    <mergeCell ref="P38:R38"/>
    <mergeCell ref="M39:O39"/>
    <mergeCell ref="P39:R39"/>
    <mergeCell ref="P34:R34"/>
    <mergeCell ref="M35:O35"/>
    <mergeCell ref="P35:R35"/>
    <mergeCell ref="M36:O36"/>
    <mergeCell ref="P36:R36"/>
    <mergeCell ref="F28:H28"/>
    <mergeCell ref="F36:H36"/>
    <mergeCell ref="C37:E37"/>
    <mergeCell ref="F37:H37"/>
    <mergeCell ref="C39:E39"/>
    <mergeCell ref="F39:H39"/>
    <mergeCell ref="C28:E28"/>
    <mergeCell ref="F29:H29"/>
    <mergeCell ref="F25:H25"/>
    <mergeCell ref="F24:H24"/>
    <mergeCell ref="C22:E22"/>
    <mergeCell ref="F22:H22"/>
    <mergeCell ref="C23:E23"/>
    <mergeCell ref="F23:H23"/>
    <mergeCell ref="S52:T52"/>
    <mergeCell ref="K52:R52"/>
    <mergeCell ref="D46:J47"/>
    <mergeCell ref="D48:J49"/>
    <mergeCell ref="D50:J51"/>
    <mergeCell ref="D52:J52"/>
    <mergeCell ref="M48:O48"/>
    <mergeCell ref="P48:R48"/>
    <mergeCell ref="M51:O51"/>
    <mergeCell ref="P51:R51"/>
    <mergeCell ref="P44:R44"/>
    <mergeCell ref="C16:E16"/>
    <mergeCell ref="F16:H16"/>
    <mergeCell ref="F27:H27"/>
    <mergeCell ref="C17:E17"/>
    <mergeCell ref="F17:H17"/>
    <mergeCell ref="F18:H18"/>
    <mergeCell ref="C19:E19"/>
    <mergeCell ref="F19:H19"/>
    <mergeCell ref="F26:H26"/>
    <mergeCell ref="F38:H38"/>
    <mergeCell ref="C42:E42"/>
    <mergeCell ref="F42:H42"/>
    <mergeCell ref="M40:O40"/>
    <mergeCell ref="P40:R40"/>
    <mergeCell ref="P43:R43"/>
    <mergeCell ref="M43:O43"/>
    <mergeCell ref="M41:O41"/>
    <mergeCell ref="I43:J43"/>
    <mergeCell ref="I44:J44"/>
    <mergeCell ref="I45:J45"/>
    <mergeCell ref="K38:L38"/>
    <mergeCell ref="K39:L39"/>
    <mergeCell ref="K40:L40"/>
    <mergeCell ref="M44:O44"/>
    <mergeCell ref="I30:J30"/>
    <mergeCell ref="K49:L49"/>
    <mergeCell ref="C41:E41"/>
    <mergeCell ref="F41:H41"/>
    <mergeCell ref="K41:L41"/>
    <mergeCell ref="F43:H43"/>
    <mergeCell ref="C40:E40"/>
    <mergeCell ref="F40:H40"/>
    <mergeCell ref="C43:E43"/>
    <mergeCell ref="C38:E38"/>
    <mergeCell ref="P25:R25"/>
    <mergeCell ref="M26:O26"/>
    <mergeCell ref="P41:R41"/>
    <mergeCell ref="P23:R23"/>
    <mergeCell ref="M25:O25"/>
    <mergeCell ref="C30:E30"/>
    <mergeCell ref="F30:H30"/>
    <mergeCell ref="C29:E29"/>
    <mergeCell ref="P26:R26"/>
    <mergeCell ref="K25:L25"/>
    <mergeCell ref="I27:J27"/>
    <mergeCell ref="I26:J26"/>
    <mergeCell ref="I28:J28"/>
    <mergeCell ref="K28:L28"/>
    <mergeCell ref="S26:T26"/>
    <mergeCell ref="P27:R27"/>
    <mergeCell ref="K26:L26"/>
    <mergeCell ref="K27:L27"/>
    <mergeCell ref="M24:O24"/>
    <mergeCell ref="S17:T17"/>
    <mergeCell ref="S18:T18"/>
    <mergeCell ref="S19:T19"/>
    <mergeCell ref="M11:O11"/>
    <mergeCell ref="S24:T24"/>
    <mergeCell ref="S25:T25"/>
    <mergeCell ref="P21:R21"/>
    <mergeCell ref="P18:R18"/>
    <mergeCell ref="M19:O19"/>
    <mergeCell ref="P19:R19"/>
    <mergeCell ref="P7:R7"/>
    <mergeCell ref="S7:T7"/>
    <mergeCell ref="S8:T8"/>
    <mergeCell ref="M7:O7"/>
    <mergeCell ref="S10:T10"/>
    <mergeCell ref="P20:R20"/>
    <mergeCell ref="S9:T9"/>
    <mergeCell ref="S16:T16"/>
    <mergeCell ref="P15:R15"/>
    <mergeCell ref="M5:T5"/>
    <mergeCell ref="M16:O16"/>
    <mergeCell ref="M9:O9"/>
    <mergeCell ref="M8:O8"/>
    <mergeCell ref="P8:R8"/>
    <mergeCell ref="P10:R10"/>
    <mergeCell ref="I12:J12"/>
    <mergeCell ref="I13:J13"/>
    <mergeCell ref="P9:R9"/>
    <mergeCell ref="P11:R11"/>
    <mergeCell ref="M12:O12"/>
    <mergeCell ref="P12:R12"/>
    <mergeCell ref="I9:J9"/>
    <mergeCell ref="K6:L6"/>
    <mergeCell ref="K11:L11"/>
    <mergeCell ref="K12:L12"/>
    <mergeCell ref="K13:L13"/>
    <mergeCell ref="K18:L18"/>
    <mergeCell ref="K19:L19"/>
    <mergeCell ref="K8:L8"/>
    <mergeCell ref="M20:O20"/>
    <mergeCell ref="M18:O18"/>
    <mergeCell ref="K17:L17"/>
    <mergeCell ref="P2:Q2"/>
    <mergeCell ref="R2:T2"/>
    <mergeCell ref="S23:T23"/>
    <mergeCell ref="K7:L7"/>
    <mergeCell ref="R4:T4"/>
    <mergeCell ref="O4:Q4"/>
    <mergeCell ref="K5:L5"/>
    <mergeCell ref="M45:O45"/>
    <mergeCell ref="P45:R45"/>
    <mergeCell ref="S47:T47"/>
    <mergeCell ref="K46:L46"/>
    <mergeCell ref="K47:L47"/>
    <mergeCell ref="M50:O50"/>
    <mergeCell ref="P50:R50"/>
    <mergeCell ref="S48:T48"/>
    <mergeCell ref="S49:T49"/>
    <mergeCell ref="S50:T50"/>
    <mergeCell ref="S43:T43"/>
    <mergeCell ref="S44:T44"/>
    <mergeCell ref="S45:T45"/>
    <mergeCell ref="K48:L48"/>
    <mergeCell ref="L62:N62"/>
    <mergeCell ref="R60:T60"/>
    <mergeCell ref="O61:Q61"/>
    <mergeCell ref="L60:N60"/>
    <mergeCell ref="O57:Q57"/>
    <mergeCell ref="I60:K60"/>
    <mergeCell ref="R63:T63"/>
    <mergeCell ref="R55:T55"/>
    <mergeCell ref="R56:T56"/>
    <mergeCell ref="R57:T57"/>
    <mergeCell ref="R58:T58"/>
    <mergeCell ref="R59:T59"/>
    <mergeCell ref="R62:T62"/>
    <mergeCell ref="R61:T61"/>
    <mergeCell ref="R66:T66"/>
    <mergeCell ref="O62:Q62"/>
    <mergeCell ref="O66:Q66"/>
    <mergeCell ref="M46:O46"/>
    <mergeCell ref="P46:R46"/>
    <mergeCell ref="M47:O47"/>
    <mergeCell ref="P47:R47"/>
    <mergeCell ref="S51:T51"/>
    <mergeCell ref="O55:Q55"/>
    <mergeCell ref="O56:Q56"/>
    <mergeCell ref="I61:K61"/>
    <mergeCell ref="I62:K62"/>
    <mergeCell ref="L61:N61"/>
    <mergeCell ref="O58:Q58"/>
    <mergeCell ref="O59:Q59"/>
    <mergeCell ref="O60:Q60"/>
    <mergeCell ref="L66:N66"/>
    <mergeCell ref="O63:Q63"/>
    <mergeCell ref="I59:K59"/>
    <mergeCell ref="L54:N54"/>
    <mergeCell ref="L55:N55"/>
    <mergeCell ref="L56:N56"/>
    <mergeCell ref="L57:N57"/>
    <mergeCell ref="L58:N58"/>
    <mergeCell ref="L59:N59"/>
    <mergeCell ref="I57:K57"/>
    <mergeCell ref="M21:O21"/>
    <mergeCell ref="I17:J17"/>
    <mergeCell ref="K23:L23"/>
    <mergeCell ref="F14:H14"/>
    <mergeCell ref="C15:E15"/>
    <mergeCell ref="O54:Q54"/>
    <mergeCell ref="K50:L50"/>
    <mergeCell ref="K51:L51"/>
    <mergeCell ref="M49:O49"/>
    <mergeCell ref="P49:R49"/>
    <mergeCell ref="S30:T30"/>
    <mergeCell ref="S27:T27"/>
    <mergeCell ref="S28:T28"/>
    <mergeCell ref="S39:T39"/>
    <mergeCell ref="S29:T29"/>
    <mergeCell ref="S35:T35"/>
    <mergeCell ref="S36:T36"/>
    <mergeCell ref="S37:T37"/>
    <mergeCell ref="S38:T38"/>
    <mergeCell ref="S40:T40"/>
    <mergeCell ref="S41:T41"/>
    <mergeCell ref="S31:T31"/>
    <mergeCell ref="S32:T32"/>
    <mergeCell ref="S33:T33"/>
    <mergeCell ref="S34:T34"/>
    <mergeCell ref="I11:J11"/>
    <mergeCell ref="A7:B7"/>
    <mergeCell ref="C7:E7"/>
    <mergeCell ref="F7:H7"/>
    <mergeCell ref="I7:J7"/>
    <mergeCell ref="A8:B8"/>
    <mergeCell ref="A9:B9"/>
    <mergeCell ref="C9:E9"/>
    <mergeCell ref="F9:H9"/>
    <mergeCell ref="A10:B10"/>
    <mergeCell ref="C8:E8"/>
    <mergeCell ref="F8:H8"/>
    <mergeCell ref="C5:J5"/>
    <mergeCell ref="A4:C4"/>
    <mergeCell ref="D4:F4"/>
    <mergeCell ref="H4:J4"/>
    <mergeCell ref="I6:J6"/>
    <mergeCell ref="F12:H12"/>
    <mergeCell ref="C13:E13"/>
    <mergeCell ref="F13:H13"/>
    <mergeCell ref="A12:B12"/>
    <mergeCell ref="A5:B5"/>
    <mergeCell ref="A6:B6"/>
    <mergeCell ref="A11:B11"/>
    <mergeCell ref="C6:E6"/>
    <mergeCell ref="F6:H6"/>
    <mergeCell ref="C11:E11"/>
    <mergeCell ref="A27:B27"/>
    <mergeCell ref="I23:J23"/>
    <mergeCell ref="I24:J24"/>
    <mergeCell ref="I25:J25"/>
    <mergeCell ref="F15:H15"/>
    <mergeCell ref="F11:H11"/>
    <mergeCell ref="A13:B13"/>
    <mergeCell ref="A14:B14"/>
    <mergeCell ref="A15:B15"/>
    <mergeCell ref="C12:E12"/>
    <mergeCell ref="K14:L14"/>
    <mergeCell ref="K15:L15"/>
    <mergeCell ref="K16:L16"/>
    <mergeCell ref="C14:E14"/>
    <mergeCell ref="A17:B17"/>
    <mergeCell ref="A23:B23"/>
    <mergeCell ref="K20:L20"/>
    <mergeCell ref="K21:L21"/>
    <mergeCell ref="K22:L22"/>
    <mergeCell ref="I15:J15"/>
    <mergeCell ref="I16:J16"/>
    <mergeCell ref="I19:J19"/>
    <mergeCell ref="I20:J20"/>
    <mergeCell ref="I21:J21"/>
    <mergeCell ref="A16:B16"/>
    <mergeCell ref="A29:B29"/>
    <mergeCell ref="A30:B30"/>
    <mergeCell ref="A31:B31"/>
    <mergeCell ref="I35:J35"/>
    <mergeCell ref="K29:L29"/>
    <mergeCell ref="A18:B18"/>
    <mergeCell ref="I34:J34"/>
    <mergeCell ref="I29:J29"/>
    <mergeCell ref="A24:B24"/>
    <mergeCell ref="A25:B25"/>
    <mergeCell ref="C44:E44"/>
    <mergeCell ref="A54:H54"/>
    <mergeCell ref="F44:H44"/>
    <mergeCell ref="A38:B38"/>
    <mergeCell ref="A39:B39"/>
    <mergeCell ref="K31:L31"/>
    <mergeCell ref="K32:L32"/>
    <mergeCell ref="K33:L33"/>
    <mergeCell ref="K34:L34"/>
    <mergeCell ref="K35:L35"/>
    <mergeCell ref="K42:L42"/>
    <mergeCell ref="K43:L43"/>
    <mergeCell ref="K44:L44"/>
    <mergeCell ref="A64:H64"/>
    <mergeCell ref="A65:H65"/>
    <mergeCell ref="I63:K63"/>
    <mergeCell ref="L63:N63"/>
    <mergeCell ref="I64:K64"/>
    <mergeCell ref="L64:N64"/>
    <mergeCell ref="A56:H56"/>
    <mergeCell ref="A59:H59"/>
    <mergeCell ref="A53:H53"/>
    <mergeCell ref="K45:L45"/>
    <mergeCell ref="I54:K54"/>
    <mergeCell ref="I55:K55"/>
    <mergeCell ref="I56:K56"/>
    <mergeCell ref="A55:H55"/>
    <mergeCell ref="A46:B52"/>
    <mergeCell ref="A45:H45"/>
    <mergeCell ref="A66:H66"/>
    <mergeCell ref="A60:H60"/>
    <mergeCell ref="A63:H63"/>
    <mergeCell ref="I58:K58"/>
    <mergeCell ref="I66:K66"/>
    <mergeCell ref="I39:J39"/>
    <mergeCell ref="I40:J40"/>
    <mergeCell ref="I41:J41"/>
    <mergeCell ref="I42:J42"/>
    <mergeCell ref="I53:K53"/>
    <mergeCell ref="C32:E32"/>
    <mergeCell ref="I18:J18"/>
    <mergeCell ref="A20:B20"/>
    <mergeCell ref="A21:B21"/>
    <mergeCell ref="A22:B22"/>
    <mergeCell ref="I22:J22"/>
    <mergeCell ref="C20:E20"/>
    <mergeCell ref="F20:H20"/>
    <mergeCell ref="C21:E21"/>
    <mergeCell ref="A19:B19"/>
    <mergeCell ref="S6:T6"/>
    <mergeCell ref="P22:R22"/>
    <mergeCell ref="M23:O23"/>
    <mergeCell ref="M6:O6"/>
    <mergeCell ref="P6:R6"/>
    <mergeCell ref="A35:B35"/>
    <mergeCell ref="P24:R24"/>
    <mergeCell ref="M27:O27"/>
    <mergeCell ref="M29:O29"/>
    <mergeCell ref="P29:R29"/>
    <mergeCell ref="A32:B32"/>
    <mergeCell ref="A26:B26"/>
    <mergeCell ref="C24:E24"/>
    <mergeCell ref="A28:B28"/>
    <mergeCell ref="C27:E27"/>
    <mergeCell ref="K30:L30"/>
    <mergeCell ref="K24:L24"/>
    <mergeCell ref="C26:E26"/>
    <mergeCell ref="C25:E25"/>
    <mergeCell ref="I32:J32"/>
    <mergeCell ref="P33:R33"/>
    <mergeCell ref="P16:R16"/>
    <mergeCell ref="M17:O17"/>
    <mergeCell ref="S20:T20"/>
    <mergeCell ref="F21:H21"/>
    <mergeCell ref="M28:O28"/>
    <mergeCell ref="S21:T21"/>
    <mergeCell ref="S22:T22"/>
    <mergeCell ref="M30:O30"/>
    <mergeCell ref="P30:R30"/>
    <mergeCell ref="C31:E31"/>
    <mergeCell ref="S11:T11"/>
    <mergeCell ref="S12:T12"/>
    <mergeCell ref="S13:T13"/>
    <mergeCell ref="S14:T14"/>
    <mergeCell ref="S15:T15"/>
    <mergeCell ref="F31:H31"/>
    <mergeCell ref="C18:E18"/>
    <mergeCell ref="I31:J31"/>
    <mergeCell ref="I14:J14"/>
    <mergeCell ref="A36:B36"/>
    <mergeCell ref="A37:B37"/>
    <mergeCell ref="A34:B34"/>
    <mergeCell ref="C35:E35"/>
    <mergeCell ref="F35:H35"/>
    <mergeCell ref="I33:J33"/>
    <mergeCell ref="A33:B33"/>
    <mergeCell ref="F33:H33"/>
    <mergeCell ref="I36:J36"/>
    <mergeCell ref="A61:H61"/>
    <mergeCell ref="A62:H62"/>
    <mergeCell ref="A40:B40"/>
    <mergeCell ref="A41:B41"/>
    <mergeCell ref="A42:B42"/>
    <mergeCell ref="A43:B43"/>
    <mergeCell ref="A44:B44"/>
    <mergeCell ref="C46:C52"/>
    <mergeCell ref="A57:H57"/>
    <mergeCell ref="A58:H58"/>
    <mergeCell ref="P42:R42"/>
    <mergeCell ref="M15:O15"/>
    <mergeCell ref="M13:O13"/>
    <mergeCell ref="P13:R13"/>
    <mergeCell ref="P31:R31"/>
    <mergeCell ref="L53:N53"/>
    <mergeCell ref="R53:T53"/>
    <mergeCell ref="P32:R32"/>
    <mergeCell ref="M22:O22"/>
    <mergeCell ref="M33:O33"/>
    <mergeCell ref="I65:K65"/>
    <mergeCell ref="L65:N65"/>
    <mergeCell ref="O65:Q65"/>
    <mergeCell ref="R65:T65"/>
    <mergeCell ref="O53:Q53"/>
    <mergeCell ref="M31:O31"/>
    <mergeCell ref="I37:J37"/>
    <mergeCell ref="I38:J38"/>
    <mergeCell ref="K36:L36"/>
    <mergeCell ref="K37:L37"/>
    <mergeCell ref="M14:O14"/>
    <mergeCell ref="P14:R14"/>
    <mergeCell ref="P17:R17"/>
    <mergeCell ref="O64:Q64"/>
    <mergeCell ref="P28:R28"/>
    <mergeCell ref="S42:T42"/>
    <mergeCell ref="R64:T64"/>
    <mergeCell ref="R54:T54"/>
    <mergeCell ref="S46:T46"/>
    <mergeCell ref="M42:O42"/>
  </mergeCells>
  <dataValidations count="2">
    <dataValidation type="list" allowBlank="1" showInputMessage="1" sqref="M6:O51 C6:E44">
      <formula1>REASON1</formula1>
    </dataValidation>
    <dataValidation type="list" allowBlank="1" showInputMessage="1" sqref="F6:H44 P6:R51">
      <formula1>REASON2</formula1>
    </dataValidation>
  </dataValidations>
  <printOptions/>
  <pageMargins left="0.75" right="0" top="0" bottom="0" header="0.5" footer="0.5"/>
  <pageSetup fitToHeight="1" fitToWidth="1" horizontalDpi="600" verticalDpi="600" orientation="portrait" scale="89" r:id="rId2"/>
  <drawing r:id="rId1"/>
</worksheet>
</file>

<file path=xl/worksheets/sheet15.xml><?xml version="1.0" encoding="utf-8"?>
<worksheet xmlns="http://schemas.openxmlformats.org/spreadsheetml/2006/main" xmlns:r="http://schemas.openxmlformats.org/officeDocument/2006/relationships">
  <sheetPr>
    <tabColor rgb="FFFFFF99"/>
    <pageSetUpPr fitToPage="1"/>
  </sheetPr>
  <dimension ref="A1:T67"/>
  <sheetViews>
    <sheetView zoomScale="125" zoomScaleNormal="125" zoomScalePageLayoutView="0" workbookViewId="0" topLeftCell="A1">
      <selection activeCell="U8" sqref="U8"/>
    </sheetView>
  </sheetViews>
  <sheetFormatPr defaultColWidth="9.140625" defaultRowHeight="12.75"/>
  <cols>
    <col min="1" max="9" width="5.00390625" style="3" customWidth="1"/>
    <col min="10" max="11" width="5.00390625" style="4" customWidth="1"/>
    <col min="12" max="19" width="5.00390625" style="3" customWidth="1"/>
    <col min="20" max="20" width="5.00390625" style="4" customWidth="1"/>
    <col min="21" max="21" width="9.140625" style="4" customWidth="1"/>
    <col min="22" max="16384" width="9.140625" style="3" customWidth="1"/>
  </cols>
  <sheetData>
    <row r="1" spans="7:20" ht="18">
      <c r="G1" s="178"/>
      <c r="H1" s="178"/>
      <c r="I1" s="178"/>
      <c r="J1" s="178" t="s">
        <v>34</v>
      </c>
      <c r="K1" s="178"/>
      <c r="L1" s="178"/>
      <c r="M1" s="178"/>
      <c r="N1" s="178"/>
      <c r="Q1" s="8"/>
      <c r="R1" s="24"/>
      <c r="S1" s="24"/>
      <c r="T1" s="24"/>
    </row>
    <row r="2" spans="7:20" ht="12" customHeight="1">
      <c r="G2" s="15"/>
      <c r="H2" s="15"/>
      <c r="I2" s="15"/>
      <c r="J2" s="15" t="s">
        <v>363</v>
      </c>
      <c r="L2" s="15"/>
      <c r="M2" s="15"/>
      <c r="N2" s="15"/>
      <c r="O2" s="15"/>
      <c r="P2" s="370" t="s">
        <v>364</v>
      </c>
      <c r="Q2" s="370"/>
      <c r="R2" s="371">
        <v>6654</v>
      </c>
      <c r="S2" s="371"/>
      <c r="T2" s="371"/>
    </row>
    <row r="3" ht="3" customHeight="1"/>
    <row r="4" spans="1:20" ht="12" customHeight="1">
      <c r="A4" s="355" t="s">
        <v>345</v>
      </c>
      <c r="B4" s="356"/>
      <c r="C4" s="356"/>
      <c r="D4" s="350">
        <v>40695</v>
      </c>
      <c r="E4" s="327"/>
      <c r="F4" s="327"/>
      <c r="G4" s="13" t="s">
        <v>352</v>
      </c>
      <c r="H4" s="350">
        <v>40724</v>
      </c>
      <c r="I4" s="327"/>
      <c r="J4" s="327"/>
      <c r="K4" s="5"/>
      <c r="L4" s="6"/>
      <c r="O4" s="359" t="s">
        <v>354</v>
      </c>
      <c r="P4" s="359"/>
      <c r="Q4" s="359"/>
      <c r="R4" s="350">
        <v>40732</v>
      </c>
      <c r="S4" s="327"/>
      <c r="T4" s="327"/>
    </row>
    <row r="5" spans="1:20" ht="23.25" customHeight="1">
      <c r="A5" s="351" t="s">
        <v>346</v>
      </c>
      <c r="B5" s="352"/>
      <c r="C5" s="354" t="s">
        <v>349</v>
      </c>
      <c r="D5" s="339"/>
      <c r="E5" s="339"/>
      <c r="F5" s="339"/>
      <c r="G5" s="339"/>
      <c r="H5" s="339"/>
      <c r="I5" s="339"/>
      <c r="J5" s="339"/>
      <c r="K5" s="335" t="s">
        <v>353</v>
      </c>
      <c r="L5" s="300"/>
      <c r="M5" s="293" t="s">
        <v>347</v>
      </c>
      <c r="N5" s="294"/>
      <c r="O5" s="294"/>
      <c r="P5" s="294"/>
      <c r="Q5" s="294"/>
      <c r="R5" s="295"/>
      <c r="S5" s="295"/>
      <c r="T5" s="296"/>
    </row>
    <row r="6" spans="1:20" ht="12" customHeight="1">
      <c r="A6" s="353"/>
      <c r="B6" s="311"/>
      <c r="C6" s="375"/>
      <c r="D6" s="376"/>
      <c r="E6" s="376"/>
      <c r="F6" s="376"/>
      <c r="G6" s="376"/>
      <c r="H6" s="377"/>
      <c r="I6" s="323"/>
      <c r="J6" s="322"/>
      <c r="K6" s="333"/>
      <c r="L6" s="334"/>
      <c r="M6" s="372"/>
      <c r="N6" s="373"/>
      <c r="O6" s="373"/>
      <c r="P6" s="373"/>
      <c r="Q6" s="373"/>
      <c r="R6" s="374"/>
      <c r="S6" s="297"/>
      <c r="T6" s="298"/>
    </row>
    <row r="7" spans="1:20" ht="12" customHeight="1">
      <c r="A7" s="353"/>
      <c r="B7" s="311"/>
      <c r="C7" s="375"/>
      <c r="D7" s="376"/>
      <c r="E7" s="376"/>
      <c r="F7" s="376"/>
      <c r="G7" s="376"/>
      <c r="H7" s="377"/>
      <c r="I7" s="323"/>
      <c r="J7" s="322"/>
      <c r="K7" s="333"/>
      <c r="L7" s="334"/>
      <c r="M7" s="372"/>
      <c r="N7" s="373"/>
      <c r="O7" s="373"/>
      <c r="P7" s="373"/>
      <c r="Q7" s="373"/>
      <c r="R7" s="374"/>
      <c r="S7" s="297"/>
      <c r="T7" s="298"/>
    </row>
    <row r="8" spans="1:20" ht="12" customHeight="1">
      <c r="A8" s="353"/>
      <c r="B8" s="311"/>
      <c r="C8" s="375"/>
      <c r="D8" s="376"/>
      <c r="E8" s="376"/>
      <c r="F8" s="376"/>
      <c r="G8" s="376"/>
      <c r="H8" s="377"/>
      <c r="I8" s="323"/>
      <c r="J8" s="322"/>
      <c r="K8" s="333"/>
      <c r="L8" s="334"/>
      <c r="M8" s="372"/>
      <c r="N8" s="373"/>
      <c r="O8" s="373"/>
      <c r="P8" s="373"/>
      <c r="Q8" s="373"/>
      <c r="R8" s="374"/>
      <c r="S8" s="297"/>
      <c r="T8" s="298"/>
    </row>
    <row r="9" spans="1:20" ht="12" customHeight="1">
      <c r="A9" s="353"/>
      <c r="B9" s="311"/>
      <c r="C9" s="375"/>
      <c r="D9" s="376"/>
      <c r="E9" s="376"/>
      <c r="F9" s="376"/>
      <c r="G9" s="376"/>
      <c r="H9" s="377"/>
      <c r="I9" s="323"/>
      <c r="J9" s="322"/>
      <c r="K9" s="333"/>
      <c r="L9" s="334"/>
      <c r="M9" s="372"/>
      <c r="N9" s="373"/>
      <c r="O9" s="373"/>
      <c r="P9" s="373"/>
      <c r="Q9" s="373"/>
      <c r="R9" s="374"/>
      <c r="S9" s="297"/>
      <c r="T9" s="298"/>
    </row>
    <row r="10" spans="1:20" ht="12" customHeight="1">
      <c r="A10" s="353"/>
      <c r="B10" s="311"/>
      <c r="C10" s="375"/>
      <c r="D10" s="376"/>
      <c r="E10" s="376"/>
      <c r="F10" s="376"/>
      <c r="G10" s="376"/>
      <c r="H10" s="377"/>
      <c r="I10" s="323"/>
      <c r="J10" s="322"/>
      <c r="K10" s="333"/>
      <c r="L10" s="334"/>
      <c r="M10" s="372"/>
      <c r="N10" s="373"/>
      <c r="O10" s="373"/>
      <c r="P10" s="373"/>
      <c r="Q10" s="373"/>
      <c r="R10" s="374"/>
      <c r="S10" s="297"/>
      <c r="T10" s="298"/>
    </row>
    <row r="11" spans="1:20" ht="12" customHeight="1">
      <c r="A11" s="353"/>
      <c r="B11" s="311"/>
      <c r="C11" s="375"/>
      <c r="D11" s="376"/>
      <c r="E11" s="376"/>
      <c r="F11" s="376"/>
      <c r="G11" s="376"/>
      <c r="H11" s="377"/>
      <c r="I11" s="323"/>
      <c r="J11" s="322"/>
      <c r="K11" s="333"/>
      <c r="L11" s="334"/>
      <c r="M11" s="372"/>
      <c r="N11" s="373"/>
      <c r="O11" s="373"/>
      <c r="P11" s="373"/>
      <c r="Q11" s="373"/>
      <c r="R11" s="374"/>
      <c r="S11" s="297"/>
      <c r="T11" s="298"/>
    </row>
    <row r="12" spans="1:20" ht="12" customHeight="1">
      <c r="A12" s="353"/>
      <c r="B12" s="311"/>
      <c r="C12" s="375"/>
      <c r="D12" s="376"/>
      <c r="E12" s="376"/>
      <c r="F12" s="376"/>
      <c r="G12" s="376"/>
      <c r="H12" s="377"/>
      <c r="I12" s="323"/>
      <c r="J12" s="322"/>
      <c r="K12" s="333"/>
      <c r="L12" s="334"/>
      <c r="M12" s="372"/>
      <c r="N12" s="373"/>
      <c r="O12" s="373"/>
      <c r="P12" s="373"/>
      <c r="Q12" s="373"/>
      <c r="R12" s="374"/>
      <c r="S12" s="304"/>
      <c r="T12" s="305"/>
    </row>
    <row r="13" spans="1:20" ht="12" customHeight="1">
      <c r="A13" s="353"/>
      <c r="B13" s="311"/>
      <c r="C13" s="375"/>
      <c r="D13" s="376"/>
      <c r="E13" s="376"/>
      <c r="F13" s="376"/>
      <c r="G13" s="376"/>
      <c r="H13" s="377"/>
      <c r="I13" s="323"/>
      <c r="J13" s="322"/>
      <c r="K13" s="333"/>
      <c r="L13" s="334"/>
      <c r="M13" s="372"/>
      <c r="N13" s="373"/>
      <c r="O13" s="373"/>
      <c r="P13" s="373"/>
      <c r="Q13" s="373"/>
      <c r="R13" s="374"/>
      <c r="S13" s="297"/>
      <c r="T13" s="298"/>
    </row>
    <row r="14" spans="1:20" ht="12" customHeight="1">
      <c r="A14" s="353"/>
      <c r="B14" s="311"/>
      <c r="C14" s="375"/>
      <c r="D14" s="376"/>
      <c r="E14" s="376"/>
      <c r="F14" s="376"/>
      <c r="G14" s="376"/>
      <c r="H14" s="377"/>
      <c r="I14" s="323"/>
      <c r="J14" s="322"/>
      <c r="K14" s="333"/>
      <c r="L14" s="334"/>
      <c r="M14" s="372"/>
      <c r="N14" s="373"/>
      <c r="O14" s="373"/>
      <c r="P14" s="373"/>
      <c r="Q14" s="373"/>
      <c r="R14" s="374"/>
      <c r="S14" s="297"/>
      <c r="T14" s="298"/>
    </row>
    <row r="15" spans="1:20" ht="12" customHeight="1">
      <c r="A15" s="353"/>
      <c r="B15" s="311"/>
      <c r="C15" s="375"/>
      <c r="D15" s="376"/>
      <c r="E15" s="376"/>
      <c r="F15" s="376"/>
      <c r="G15" s="376"/>
      <c r="H15" s="377"/>
      <c r="I15" s="323"/>
      <c r="J15" s="322"/>
      <c r="K15" s="333"/>
      <c r="L15" s="334"/>
      <c r="M15" s="372"/>
      <c r="N15" s="373"/>
      <c r="O15" s="373"/>
      <c r="P15" s="373"/>
      <c r="Q15" s="373"/>
      <c r="R15" s="374"/>
      <c r="S15" s="297"/>
      <c r="T15" s="298"/>
    </row>
    <row r="16" spans="1:20" ht="12" customHeight="1">
      <c r="A16" s="353"/>
      <c r="B16" s="311"/>
      <c r="C16" s="375"/>
      <c r="D16" s="376"/>
      <c r="E16" s="376"/>
      <c r="F16" s="376"/>
      <c r="G16" s="376"/>
      <c r="H16" s="377"/>
      <c r="I16" s="323"/>
      <c r="J16" s="322"/>
      <c r="K16" s="333"/>
      <c r="L16" s="334"/>
      <c r="M16" s="372"/>
      <c r="N16" s="373"/>
      <c r="O16" s="373"/>
      <c r="P16" s="373"/>
      <c r="Q16" s="373"/>
      <c r="R16" s="374"/>
      <c r="S16" s="297"/>
      <c r="T16" s="298"/>
    </row>
    <row r="17" spans="1:20" ht="12" customHeight="1">
      <c r="A17" s="353"/>
      <c r="B17" s="311"/>
      <c r="C17" s="375"/>
      <c r="D17" s="376"/>
      <c r="E17" s="376"/>
      <c r="F17" s="376"/>
      <c r="G17" s="376"/>
      <c r="H17" s="377"/>
      <c r="I17" s="323"/>
      <c r="J17" s="322"/>
      <c r="K17" s="333"/>
      <c r="L17" s="334"/>
      <c r="M17" s="372"/>
      <c r="N17" s="373"/>
      <c r="O17" s="373"/>
      <c r="P17" s="373"/>
      <c r="Q17" s="373"/>
      <c r="R17" s="374"/>
      <c r="S17" s="297"/>
      <c r="T17" s="298"/>
    </row>
    <row r="18" spans="1:20" ht="12" customHeight="1">
      <c r="A18" s="353"/>
      <c r="B18" s="311"/>
      <c r="C18" s="375"/>
      <c r="D18" s="376"/>
      <c r="E18" s="376"/>
      <c r="F18" s="376"/>
      <c r="G18" s="376"/>
      <c r="H18" s="377"/>
      <c r="I18" s="329"/>
      <c r="J18" s="332"/>
      <c r="K18" s="333"/>
      <c r="L18" s="334"/>
      <c r="M18" s="372"/>
      <c r="N18" s="373"/>
      <c r="O18" s="373"/>
      <c r="P18" s="373"/>
      <c r="Q18" s="373"/>
      <c r="R18" s="374"/>
      <c r="S18" s="297"/>
      <c r="T18" s="298"/>
    </row>
    <row r="19" spans="1:20" ht="12" customHeight="1">
      <c r="A19" s="357"/>
      <c r="B19" s="358"/>
      <c r="C19" s="375"/>
      <c r="D19" s="376"/>
      <c r="E19" s="376"/>
      <c r="F19" s="376"/>
      <c r="G19" s="376"/>
      <c r="H19" s="377"/>
      <c r="I19" s="329"/>
      <c r="J19" s="332"/>
      <c r="K19" s="333"/>
      <c r="L19" s="334"/>
      <c r="M19" s="372"/>
      <c r="N19" s="373"/>
      <c r="O19" s="373"/>
      <c r="P19" s="373"/>
      <c r="Q19" s="373"/>
      <c r="R19" s="374"/>
      <c r="S19" s="297"/>
      <c r="T19" s="298"/>
    </row>
    <row r="20" spans="1:20" ht="12" customHeight="1">
      <c r="A20" s="357"/>
      <c r="B20" s="358"/>
      <c r="C20" s="375"/>
      <c r="D20" s="376"/>
      <c r="E20" s="376"/>
      <c r="F20" s="376"/>
      <c r="G20" s="376"/>
      <c r="H20" s="377"/>
      <c r="I20" s="329"/>
      <c r="J20" s="332"/>
      <c r="K20" s="333"/>
      <c r="L20" s="334"/>
      <c r="M20" s="372"/>
      <c r="N20" s="373"/>
      <c r="O20" s="373"/>
      <c r="P20" s="373"/>
      <c r="Q20" s="373"/>
      <c r="R20" s="374"/>
      <c r="S20" s="299"/>
      <c r="T20" s="349"/>
    </row>
    <row r="21" spans="1:20" ht="12" customHeight="1">
      <c r="A21" s="357"/>
      <c r="B21" s="358"/>
      <c r="C21" s="375"/>
      <c r="D21" s="376"/>
      <c r="E21" s="376"/>
      <c r="F21" s="376"/>
      <c r="G21" s="376"/>
      <c r="H21" s="377"/>
      <c r="I21" s="329"/>
      <c r="J21" s="332"/>
      <c r="K21" s="333"/>
      <c r="L21" s="334"/>
      <c r="M21" s="372"/>
      <c r="N21" s="373"/>
      <c r="O21" s="373"/>
      <c r="P21" s="373"/>
      <c r="Q21" s="373"/>
      <c r="R21" s="374"/>
      <c r="S21" s="331"/>
      <c r="T21" s="330"/>
    </row>
    <row r="22" spans="1:20" ht="12" customHeight="1">
      <c r="A22" s="357"/>
      <c r="B22" s="358"/>
      <c r="C22" s="375"/>
      <c r="D22" s="376"/>
      <c r="E22" s="376"/>
      <c r="F22" s="376"/>
      <c r="G22" s="376"/>
      <c r="H22" s="377"/>
      <c r="I22" s="329"/>
      <c r="J22" s="332"/>
      <c r="K22" s="333"/>
      <c r="L22" s="334"/>
      <c r="M22" s="372"/>
      <c r="N22" s="373"/>
      <c r="O22" s="373"/>
      <c r="P22" s="373"/>
      <c r="Q22" s="373"/>
      <c r="R22" s="374"/>
      <c r="S22" s="331"/>
      <c r="T22" s="330"/>
    </row>
    <row r="23" spans="1:20" ht="12" customHeight="1">
      <c r="A23" s="357"/>
      <c r="B23" s="358"/>
      <c r="C23" s="375"/>
      <c r="D23" s="376"/>
      <c r="E23" s="376"/>
      <c r="F23" s="376"/>
      <c r="G23" s="376"/>
      <c r="H23" s="377"/>
      <c r="I23" s="329"/>
      <c r="J23" s="332"/>
      <c r="K23" s="333"/>
      <c r="L23" s="334"/>
      <c r="M23" s="372"/>
      <c r="N23" s="373"/>
      <c r="O23" s="373"/>
      <c r="P23" s="373"/>
      <c r="Q23" s="373"/>
      <c r="R23" s="374"/>
      <c r="S23" s="331"/>
      <c r="T23" s="330"/>
    </row>
    <row r="24" spans="1:20" ht="12" customHeight="1">
      <c r="A24" s="357"/>
      <c r="B24" s="358"/>
      <c r="C24" s="375"/>
      <c r="D24" s="376"/>
      <c r="E24" s="376"/>
      <c r="F24" s="376"/>
      <c r="G24" s="376"/>
      <c r="H24" s="377"/>
      <c r="I24" s="329"/>
      <c r="J24" s="332"/>
      <c r="K24" s="333"/>
      <c r="L24" s="334"/>
      <c r="M24" s="372"/>
      <c r="N24" s="373"/>
      <c r="O24" s="373"/>
      <c r="P24" s="373"/>
      <c r="Q24" s="373"/>
      <c r="R24" s="374"/>
      <c r="S24" s="331"/>
      <c r="T24" s="330"/>
    </row>
    <row r="25" spans="1:20" ht="12" customHeight="1">
      <c r="A25" s="357"/>
      <c r="B25" s="358"/>
      <c r="C25" s="375"/>
      <c r="D25" s="376"/>
      <c r="E25" s="376"/>
      <c r="F25" s="376"/>
      <c r="G25" s="376"/>
      <c r="H25" s="377"/>
      <c r="I25" s="329"/>
      <c r="J25" s="332"/>
      <c r="K25" s="333"/>
      <c r="L25" s="334"/>
      <c r="M25" s="372"/>
      <c r="N25" s="373"/>
      <c r="O25" s="373"/>
      <c r="P25" s="373"/>
      <c r="Q25" s="373"/>
      <c r="R25" s="374"/>
      <c r="S25" s="331"/>
      <c r="T25" s="330"/>
    </row>
    <row r="26" spans="1:20" ht="12" customHeight="1">
      <c r="A26" s="357"/>
      <c r="B26" s="358"/>
      <c r="C26" s="375"/>
      <c r="D26" s="376"/>
      <c r="E26" s="376"/>
      <c r="F26" s="376"/>
      <c r="G26" s="376"/>
      <c r="H26" s="377"/>
      <c r="I26" s="329"/>
      <c r="J26" s="332"/>
      <c r="K26" s="333"/>
      <c r="L26" s="334"/>
      <c r="M26" s="372"/>
      <c r="N26" s="373"/>
      <c r="O26" s="373"/>
      <c r="P26" s="373"/>
      <c r="Q26" s="373"/>
      <c r="R26" s="374"/>
      <c r="S26" s="331"/>
      <c r="T26" s="330"/>
    </row>
    <row r="27" spans="1:20" ht="12" customHeight="1">
      <c r="A27" s="357"/>
      <c r="B27" s="358"/>
      <c r="C27" s="375"/>
      <c r="D27" s="376"/>
      <c r="E27" s="376"/>
      <c r="F27" s="376"/>
      <c r="G27" s="376"/>
      <c r="H27" s="377"/>
      <c r="I27" s="329"/>
      <c r="J27" s="332"/>
      <c r="K27" s="333"/>
      <c r="L27" s="334"/>
      <c r="M27" s="372"/>
      <c r="N27" s="373"/>
      <c r="O27" s="373"/>
      <c r="P27" s="373"/>
      <c r="Q27" s="373"/>
      <c r="R27" s="374"/>
      <c r="S27" s="331"/>
      <c r="T27" s="330"/>
    </row>
    <row r="28" spans="1:20" ht="12" customHeight="1">
      <c r="A28" s="357"/>
      <c r="B28" s="358"/>
      <c r="C28" s="375"/>
      <c r="D28" s="376"/>
      <c r="E28" s="376"/>
      <c r="F28" s="376"/>
      <c r="G28" s="376"/>
      <c r="H28" s="377"/>
      <c r="I28" s="329"/>
      <c r="J28" s="332"/>
      <c r="K28" s="333"/>
      <c r="L28" s="334"/>
      <c r="M28" s="372"/>
      <c r="N28" s="373"/>
      <c r="O28" s="373"/>
      <c r="P28" s="373"/>
      <c r="Q28" s="373"/>
      <c r="R28" s="374"/>
      <c r="S28" s="331"/>
      <c r="T28" s="330"/>
    </row>
    <row r="29" spans="1:20" ht="12" customHeight="1">
      <c r="A29" s="357"/>
      <c r="B29" s="358"/>
      <c r="C29" s="375"/>
      <c r="D29" s="376"/>
      <c r="E29" s="376"/>
      <c r="F29" s="376"/>
      <c r="G29" s="376"/>
      <c r="H29" s="377"/>
      <c r="I29" s="329"/>
      <c r="J29" s="332"/>
      <c r="K29" s="333"/>
      <c r="L29" s="334"/>
      <c r="M29" s="372"/>
      <c r="N29" s="373"/>
      <c r="O29" s="373"/>
      <c r="P29" s="373"/>
      <c r="Q29" s="373"/>
      <c r="R29" s="374"/>
      <c r="S29" s="331"/>
      <c r="T29" s="330"/>
    </row>
    <row r="30" spans="1:20" ht="12" customHeight="1">
      <c r="A30" s="357"/>
      <c r="B30" s="358"/>
      <c r="C30" s="375"/>
      <c r="D30" s="376"/>
      <c r="E30" s="376"/>
      <c r="F30" s="376"/>
      <c r="G30" s="376"/>
      <c r="H30" s="377"/>
      <c r="I30" s="329"/>
      <c r="J30" s="332"/>
      <c r="K30" s="333"/>
      <c r="L30" s="334"/>
      <c r="M30" s="372"/>
      <c r="N30" s="373"/>
      <c r="O30" s="373"/>
      <c r="P30" s="373"/>
      <c r="Q30" s="373"/>
      <c r="R30" s="374"/>
      <c r="S30" s="331"/>
      <c r="T30" s="330"/>
    </row>
    <row r="31" spans="1:20" ht="12" customHeight="1">
      <c r="A31" s="357"/>
      <c r="B31" s="358"/>
      <c r="C31" s="375"/>
      <c r="D31" s="376"/>
      <c r="E31" s="376"/>
      <c r="F31" s="376"/>
      <c r="G31" s="376"/>
      <c r="H31" s="377"/>
      <c r="I31" s="329"/>
      <c r="J31" s="332"/>
      <c r="K31" s="333"/>
      <c r="L31" s="334"/>
      <c r="M31" s="372"/>
      <c r="N31" s="373"/>
      <c r="O31" s="373"/>
      <c r="P31" s="373"/>
      <c r="Q31" s="373"/>
      <c r="R31" s="374"/>
      <c r="S31" s="331"/>
      <c r="T31" s="330"/>
    </row>
    <row r="32" spans="1:20" ht="12" customHeight="1">
      <c r="A32" s="357"/>
      <c r="B32" s="358"/>
      <c r="C32" s="375"/>
      <c r="D32" s="376"/>
      <c r="E32" s="376"/>
      <c r="F32" s="376"/>
      <c r="G32" s="376"/>
      <c r="H32" s="377"/>
      <c r="I32" s="329"/>
      <c r="J32" s="332"/>
      <c r="K32" s="333"/>
      <c r="L32" s="334"/>
      <c r="M32" s="372"/>
      <c r="N32" s="373"/>
      <c r="O32" s="373"/>
      <c r="P32" s="373"/>
      <c r="Q32" s="373"/>
      <c r="R32" s="374"/>
      <c r="S32" s="331"/>
      <c r="T32" s="330"/>
    </row>
    <row r="33" spans="1:20" ht="12" customHeight="1">
      <c r="A33" s="357"/>
      <c r="B33" s="358"/>
      <c r="C33" s="375"/>
      <c r="D33" s="498"/>
      <c r="E33" s="498"/>
      <c r="F33" s="376"/>
      <c r="G33" s="376"/>
      <c r="H33" s="377"/>
      <c r="I33" s="329"/>
      <c r="J33" s="332"/>
      <c r="K33" s="333"/>
      <c r="L33" s="334"/>
      <c r="M33" s="372"/>
      <c r="N33" s="373"/>
      <c r="O33" s="373"/>
      <c r="P33" s="373"/>
      <c r="Q33" s="373"/>
      <c r="R33" s="374"/>
      <c r="S33" s="331"/>
      <c r="T33" s="330"/>
    </row>
    <row r="34" spans="1:20" ht="12" customHeight="1">
      <c r="A34" s="357"/>
      <c r="B34" s="358"/>
      <c r="C34" s="375"/>
      <c r="D34" s="498"/>
      <c r="E34" s="498"/>
      <c r="F34" s="376"/>
      <c r="G34" s="376"/>
      <c r="H34" s="377"/>
      <c r="I34" s="329"/>
      <c r="J34" s="332"/>
      <c r="K34" s="333"/>
      <c r="L34" s="334"/>
      <c r="M34" s="372"/>
      <c r="N34" s="373"/>
      <c r="O34" s="373"/>
      <c r="P34" s="373"/>
      <c r="Q34" s="373"/>
      <c r="R34" s="374"/>
      <c r="S34" s="331"/>
      <c r="T34" s="330"/>
    </row>
    <row r="35" spans="1:20" ht="12" customHeight="1">
      <c r="A35" s="357"/>
      <c r="B35" s="358"/>
      <c r="C35" s="375"/>
      <c r="D35" s="498"/>
      <c r="E35" s="498"/>
      <c r="F35" s="376"/>
      <c r="G35" s="376"/>
      <c r="H35" s="377"/>
      <c r="I35" s="329"/>
      <c r="J35" s="332"/>
      <c r="K35" s="333"/>
      <c r="L35" s="334"/>
      <c r="M35" s="372"/>
      <c r="N35" s="373"/>
      <c r="O35" s="373"/>
      <c r="P35" s="373"/>
      <c r="Q35" s="373"/>
      <c r="R35" s="374"/>
      <c r="S35" s="331"/>
      <c r="T35" s="330"/>
    </row>
    <row r="36" spans="1:20" ht="12" customHeight="1">
      <c r="A36" s="357"/>
      <c r="B36" s="358"/>
      <c r="C36" s="375"/>
      <c r="D36" s="498"/>
      <c r="E36" s="498"/>
      <c r="F36" s="376"/>
      <c r="G36" s="376"/>
      <c r="H36" s="377"/>
      <c r="I36" s="329"/>
      <c r="J36" s="332"/>
      <c r="K36" s="333"/>
      <c r="L36" s="334"/>
      <c r="M36" s="372"/>
      <c r="N36" s="373"/>
      <c r="O36" s="373"/>
      <c r="P36" s="373"/>
      <c r="Q36" s="373"/>
      <c r="R36" s="374"/>
      <c r="S36" s="331"/>
      <c r="T36" s="330"/>
    </row>
    <row r="37" spans="1:20" ht="12" customHeight="1">
      <c r="A37" s="357"/>
      <c r="B37" s="358"/>
      <c r="C37" s="375"/>
      <c r="D37" s="498"/>
      <c r="E37" s="498"/>
      <c r="F37" s="376"/>
      <c r="G37" s="376"/>
      <c r="H37" s="377"/>
      <c r="I37" s="329"/>
      <c r="J37" s="332"/>
      <c r="K37" s="333"/>
      <c r="L37" s="334"/>
      <c r="M37" s="372"/>
      <c r="N37" s="373"/>
      <c r="O37" s="373"/>
      <c r="P37" s="373"/>
      <c r="Q37" s="373"/>
      <c r="R37" s="374"/>
      <c r="S37" s="331"/>
      <c r="T37" s="330"/>
    </row>
    <row r="38" spans="1:20" ht="12" customHeight="1">
      <c r="A38" s="357"/>
      <c r="B38" s="358"/>
      <c r="C38" s="375"/>
      <c r="D38" s="498"/>
      <c r="E38" s="498"/>
      <c r="F38" s="376"/>
      <c r="G38" s="376"/>
      <c r="H38" s="377"/>
      <c r="I38" s="329"/>
      <c r="J38" s="332"/>
      <c r="K38" s="333"/>
      <c r="L38" s="334"/>
      <c r="M38" s="372"/>
      <c r="N38" s="373"/>
      <c r="O38" s="373"/>
      <c r="P38" s="373"/>
      <c r="Q38" s="373"/>
      <c r="R38" s="374"/>
      <c r="S38" s="331"/>
      <c r="T38" s="330"/>
    </row>
    <row r="39" spans="1:20" ht="12" customHeight="1">
      <c r="A39" s="357"/>
      <c r="B39" s="358"/>
      <c r="C39" s="375"/>
      <c r="D39" s="376"/>
      <c r="E39" s="376"/>
      <c r="F39" s="376"/>
      <c r="G39" s="376"/>
      <c r="H39" s="377"/>
      <c r="I39" s="329"/>
      <c r="J39" s="332"/>
      <c r="K39" s="333"/>
      <c r="L39" s="334"/>
      <c r="M39" s="372"/>
      <c r="N39" s="373"/>
      <c r="O39" s="373"/>
      <c r="P39" s="373"/>
      <c r="Q39" s="373"/>
      <c r="R39" s="374"/>
      <c r="S39" s="331"/>
      <c r="T39" s="330"/>
    </row>
    <row r="40" spans="1:20" ht="12" customHeight="1">
      <c r="A40" s="495"/>
      <c r="B40" s="497"/>
      <c r="C40" s="375"/>
      <c r="D40" s="376"/>
      <c r="E40" s="376"/>
      <c r="F40" s="376"/>
      <c r="G40" s="376"/>
      <c r="H40" s="377"/>
      <c r="I40" s="329"/>
      <c r="J40" s="332"/>
      <c r="K40" s="333"/>
      <c r="L40" s="334"/>
      <c r="M40" s="372"/>
      <c r="N40" s="373"/>
      <c r="O40" s="373"/>
      <c r="P40" s="373"/>
      <c r="Q40" s="373"/>
      <c r="R40" s="374"/>
      <c r="S40" s="331"/>
      <c r="T40" s="330"/>
    </row>
    <row r="41" spans="1:20" ht="12" customHeight="1">
      <c r="A41" s="499"/>
      <c r="B41" s="500"/>
      <c r="C41" s="375"/>
      <c r="D41" s="376"/>
      <c r="E41" s="376"/>
      <c r="F41" s="376"/>
      <c r="G41" s="376"/>
      <c r="H41" s="377"/>
      <c r="I41" s="323"/>
      <c r="J41" s="322"/>
      <c r="K41" s="348"/>
      <c r="L41" s="349"/>
      <c r="M41" s="372"/>
      <c r="N41" s="373"/>
      <c r="O41" s="373"/>
      <c r="P41" s="373"/>
      <c r="Q41" s="373"/>
      <c r="R41" s="374"/>
      <c r="S41" s="331"/>
      <c r="T41" s="330"/>
    </row>
    <row r="42" spans="1:20" ht="12" customHeight="1">
      <c r="A42" s="499"/>
      <c r="B42" s="500"/>
      <c r="C42" s="375"/>
      <c r="D42" s="376"/>
      <c r="E42" s="376"/>
      <c r="F42" s="376"/>
      <c r="G42" s="376"/>
      <c r="H42" s="377"/>
      <c r="I42" s="323"/>
      <c r="J42" s="322"/>
      <c r="K42" s="348"/>
      <c r="L42" s="349"/>
      <c r="M42" s="372"/>
      <c r="N42" s="373"/>
      <c r="O42" s="373"/>
      <c r="P42" s="373"/>
      <c r="Q42" s="373"/>
      <c r="R42" s="374"/>
      <c r="S42" s="331"/>
      <c r="T42" s="330"/>
    </row>
    <row r="43" spans="1:20" ht="12" customHeight="1">
      <c r="A43" s="499"/>
      <c r="B43" s="500"/>
      <c r="C43" s="375"/>
      <c r="D43" s="376"/>
      <c r="E43" s="376"/>
      <c r="F43" s="376"/>
      <c r="G43" s="376"/>
      <c r="H43" s="377"/>
      <c r="I43" s="323"/>
      <c r="J43" s="322"/>
      <c r="K43" s="348"/>
      <c r="L43" s="349"/>
      <c r="M43" s="372"/>
      <c r="N43" s="373"/>
      <c r="O43" s="373"/>
      <c r="P43" s="373"/>
      <c r="Q43" s="373"/>
      <c r="R43" s="374"/>
      <c r="S43" s="331"/>
      <c r="T43" s="330"/>
    </row>
    <row r="44" spans="1:20" ht="12" customHeight="1">
      <c r="A44" s="353"/>
      <c r="B44" s="311"/>
      <c r="C44" s="375"/>
      <c r="D44" s="376"/>
      <c r="E44" s="376"/>
      <c r="F44" s="376"/>
      <c r="G44" s="376"/>
      <c r="H44" s="377"/>
      <c r="I44" s="323"/>
      <c r="J44" s="322"/>
      <c r="K44" s="348"/>
      <c r="L44" s="349"/>
      <c r="M44" s="372"/>
      <c r="N44" s="373"/>
      <c r="O44" s="373"/>
      <c r="P44" s="373"/>
      <c r="Q44" s="373"/>
      <c r="R44" s="374"/>
      <c r="S44" s="329"/>
      <c r="T44" s="330"/>
    </row>
    <row r="45" spans="1:20" ht="12" customHeight="1">
      <c r="A45" s="380" t="s">
        <v>366</v>
      </c>
      <c r="B45" s="381"/>
      <c r="C45" s="381"/>
      <c r="D45" s="381"/>
      <c r="E45" s="381"/>
      <c r="F45" s="381"/>
      <c r="G45" s="381"/>
      <c r="H45" s="382"/>
      <c r="I45" s="324">
        <f>SUM(I6:J44)</f>
        <v>0</v>
      </c>
      <c r="J45" s="325"/>
      <c r="K45" s="347"/>
      <c r="L45" s="300"/>
      <c r="M45" s="372"/>
      <c r="N45" s="373"/>
      <c r="O45" s="373"/>
      <c r="P45" s="373"/>
      <c r="Q45" s="373"/>
      <c r="R45" s="374"/>
      <c r="S45" s="329"/>
      <c r="T45" s="330"/>
    </row>
    <row r="46" spans="1:20" ht="12" customHeight="1">
      <c r="A46" s="312" t="s">
        <v>355</v>
      </c>
      <c r="B46" s="313"/>
      <c r="C46" s="344" t="s">
        <v>357</v>
      </c>
      <c r="D46" s="320"/>
      <c r="E46" s="313"/>
      <c r="F46" s="313"/>
      <c r="G46" s="313"/>
      <c r="H46" s="313"/>
      <c r="I46" s="313"/>
      <c r="J46" s="321"/>
      <c r="K46" s="348"/>
      <c r="L46" s="349"/>
      <c r="M46" s="372"/>
      <c r="N46" s="373"/>
      <c r="O46" s="373"/>
      <c r="P46" s="373"/>
      <c r="Q46" s="373"/>
      <c r="R46" s="374"/>
      <c r="S46" s="329"/>
      <c r="T46" s="330"/>
    </row>
    <row r="47" spans="1:20" ht="12" customHeight="1">
      <c r="A47" s="314"/>
      <c r="B47" s="315"/>
      <c r="C47" s="345"/>
      <c r="D47" s="317"/>
      <c r="E47" s="317"/>
      <c r="F47" s="317"/>
      <c r="G47" s="317"/>
      <c r="H47" s="317"/>
      <c r="I47" s="317"/>
      <c r="J47" s="322"/>
      <c r="K47" s="347"/>
      <c r="L47" s="300"/>
      <c r="M47" s="372"/>
      <c r="N47" s="373"/>
      <c r="O47" s="373"/>
      <c r="P47" s="373"/>
      <c r="Q47" s="373"/>
      <c r="R47" s="374"/>
      <c r="S47" s="329"/>
      <c r="T47" s="330"/>
    </row>
    <row r="48" spans="1:20" ht="12" customHeight="1">
      <c r="A48" s="314"/>
      <c r="B48" s="315"/>
      <c r="C48" s="345"/>
      <c r="D48" s="320"/>
      <c r="E48" s="313"/>
      <c r="F48" s="313"/>
      <c r="G48" s="313"/>
      <c r="H48" s="313"/>
      <c r="I48" s="313"/>
      <c r="J48" s="321"/>
      <c r="K48" s="347"/>
      <c r="L48" s="300"/>
      <c r="M48" s="372"/>
      <c r="N48" s="373"/>
      <c r="O48" s="373"/>
      <c r="P48" s="373"/>
      <c r="Q48" s="373"/>
      <c r="R48" s="374"/>
      <c r="S48" s="329"/>
      <c r="T48" s="330"/>
    </row>
    <row r="49" spans="1:20" ht="12" customHeight="1">
      <c r="A49" s="314"/>
      <c r="B49" s="315"/>
      <c r="C49" s="345"/>
      <c r="D49" s="317"/>
      <c r="E49" s="317"/>
      <c r="F49" s="317"/>
      <c r="G49" s="317"/>
      <c r="H49" s="317"/>
      <c r="I49" s="317"/>
      <c r="J49" s="322"/>
      <c r="K49" s="347"/>
      <c r="L49" s="300"/>
      <c r="M49" s="372"/>
      <c r="N49" s="373"/>
      <c r="O49" s="373"/>
      <c r="P49" s="373"/>
      <c r="Q49" s="373"/>
      <c r="R49" s="374"/>
      <c r="S49" s="329"/>
      <c r="T49" s="330"/>
    </row>
    <row r="50" spans="1:20" ht="12" customHeight="1">
      <c r="A50" s="314"/>
      <c r="B50" s="315"/>
      <c r="C50" s="345"/>
      <c r="D50" s="320"/>
      <c r="E50" s="313"/>
      <c r="F50" s="313"/>
      <c r="G50" s="313"/>
      <c r="H50" s="313"/>
      <c r="I50" s="313"/>
      <c r="J50" s="321"/>
      <c r="K50" s="364"/>
      <c r="L50" s="365"/>
      <c r="M50" s="372"/>
      <c r="N50" s="373"/>
      <c r="O50" s="373"/>
      <c r="P50" s="373"/>
      <c r="Q50" s="373"/>
      <c r="R50" s="374"/>
      <c r="S50" s="329"/>
      <c r="T50" s="330"/>
    </row>
    <row r="51" spans="1:20" ht="12" customHeight="1">
      <c r="A51" s="314"/>
      <c r="B51" s="315"/>
      <c r="C51" s="345"/>
      <c r="D51" s="317"/>
      <c r="E51" s="317"/>
      <c r="F51" s="317"/>
      <c r="G51" s="317"/>
      <c r="H51" s="317"/>
      <c r="I51" s="317"/>
      <c r="J51" s="322"/>
      <c r="K51" s="364"/>
      <c r="L51" s="365"/>
      <c r="M51" s="372"/>
      <c r="N51" s="373"/>
      <c r="O51" s="373"/>
      <c r="P51" s="373"/>
      <c r="Q51" s="373"/>
      <c r="R51" s="374"/>
      <c r="S51" s="323"/>
      <c r="T51" s="322"/>
    </row>
    <row r="52" spans="1:20" ht="12" customHeight="1">
      <c r="A52" s="316"/>
      <c r="B52" s="317"/>
      <c r="C52" s="346"/>
      <c r="D52" s="326" t="s">
        <v>356</v>
      </c>
      <c r="E52" s="327"/>
      <c r="F52" s="327"/>
      <c r="G52" s="327"/>
      <c r="H52" s="327"/>
      <c r="I52" s="327"/>
      <c r="J52" s="328"/>
      <c r="K52" s="318" t="s">
        <v>365</v>
      </c>
      <c r="L52" s="319"/>
      <c r="M52" s="319"/>
      <c r="N52" s="319"/>
      <c r="O52" s="319"/>
      <c r="P52" s="319"/>
      <c r="Q52" s="319"/>
      <c r="R52" s="300"/>
      <c r="S52" s="324">
        <f>SUM(S6:T51)</f>
        <v>0</v>
      </c>
      <c r="T52" s="325"/>
    </row>
    <row r="53" spans="1:20" ht="23.25" customHeight="1">
      <c r="A53" s="306" t="s">
        <v>362</v>
      </c>
      <c r="B53" s="306"/>
      <c r="C53" s="306"/>
      <c r="D53" s="306"/>
      <c r="E53" s="306"/>
      <c r="F53" s="306"/>
      <c r="G53" s="306"/>
      <c r="H53" s="306"/>
      <c r="I53" s="306" t="s">
        <v>358</v>
      </c>
      <c r="J53" s="306"/>
      <c r="K53" s="306"/>
      <c r="L53" s="306" t="s">
        <v>361</v>
      </c>
      <c r="M53" s="306"/>
      <c r="N53" s="306"/>
      <c r="O53" s="306" t="s">
        <v>359</v>
      </c>
      <c r="P53" s="306"/>
      <c r="Q53" s="306"/>
      <c r="R53" s="306" t="s">
        <v>360</v>
      </c>
      <c r="S53" s="306"/>
      <c r="T53" s="306"/>
    </row>
    <row r="54" spans="1:20" ht="12.75">
      <c r="A54" s="337" t="s">
        <v>35</v>
      </c>
      <c r="B54" s="305"/>
      <c r="C54" s="305"/>
      <c r="D54" s="305"/>
      <c r="E54" s="305"/>
      <c r="F54" s="305"/>
      <c r="G54" s="305"/>
      <c r="H54" s="305"/>
      <c r="I54" s="361">
        <f>May!R54</f>
        <v>-664.36</v>
      </c>
      <c r="J54" s="361"/>
      <c r="K54" s="361"/>
      <c r="L54" s="343">
        <f>SUMIF(C6:C44,"Dues-VFW",I6:I44)</f>
        <v>0</v>
      </c>
      <c r="M54" s="343"/>
      <c r="N54" s="343"/>
      <c r="O54" s="343">
        <f>SUMIF(M6:M51,"Dues-VFW",S6:S51)</f>
        <v>0</v>
      </c>
      <c r="P54" s="343"/>
      <c r="Q54" s="343"/>
      <c r="R54" s="361">
        <f aca="true" t="shared" si="0" ref="R54:R62">I54+L54-O54</f>
        <v>-664.36</v>
      </c>
      <c r="S54" s="361"/>
      <c r="T54" s="361"/>
    </row>
    <row r="55" spans="1:20" ht="12.75">
      <c r="A55" s="338" t="s">
        <v>37</v>
      </c>
      <c r="B55" s="339"/>
      <c r="C55" s="339"/>
      <c r="D55" s="339"/>
      <c r="E55" s="339"/>
      <c r="F55" s="339"/>
      <c r="G55" s="339"/>
      <c r="H55" s="339"/>
      <c r="I55" s="361">
        <f>May!R55</f>
        <v>0</v>
      </c>
      <c r="J55" s="361"/>
      <c r="K55" s="361"/>
      <c r="L55" s="343">
        <v>0</v>
      </c>
      <c r="M55" s="343"/>
      <c r="N55" s="343"/>
      <c r="O55" s="343">
        <v>0</v>
      </c>
      <c r="P55" s="343"/>
      <c r="Q55" s="343"/>
      <c r="R55" s="361">
        <f t="shared" si="0"/>
        <v>0</v>
      </c>
      <c r="S55" s="361"/>
      <c r="T55" s="361"/>
    </row>
    <row r="56" spans="1:20" ht="12.75">
      <c r="A56" s="338" t="s">
        <v>36</v>
      </c>
      <c r="B56" s="339"/>
      <c r="C56" s="339"/>
      <c r="D56" s="339"/>
      <c r="E56" s="339"/>
      <c r="F56" s="339"/>
      <c r="G56" s="339"/>
      <c r="H56" s="339"/>
      <c r="I56" s="361">
        <f>May!R56</f>
        <v>-5117.220000000007</v>
      </c>
      <c r="J56" s="361"/>
      <c r="K56" s="361"/>
      <c r="L56" s="343">
        <f>I45-L54-L55-L57-L58-L59-L60-L61-L62-L63-L64-L65</f>
        <v>0</v>
      </c>
      <c r="M56" s="343"/>
      <c r="N56" s="343"/>
      <c r="O56" s="343">
        <f>S52-O54-O55-O57-O58-O59-O60-O61-O62-O63-O64-O65</f>
        <v>0</v>
      </c>
      <c r="P56" s="343"/>
      <c r="Q56" s="343"/>
      <c r="R56" s="361">
        <f t="shared" si="0"/>
        <v>-5117.220000000007</v>
      </c>
      <c r="S56" s="361"/>
      <c r="T56" s="361"/>
    </row>
    <row r="57" spans="1:20" ht="12.75">
      <c r="A57" s="338" t="s">
        <v>38</v>
      </c>
      <c r="B57" s="339"/>
      <c r="C57" s="339"/>
      <c r="D57" s="339"/>
      <c r="E57" s="339"/>
      <c r="F57" s="339"/>
      <c r="G57" s="339"/>
      <c r="H57" s="339"/>
      <c r="I57" s="361">
        <f>May!R57</f>
        <v>135</v>
      </c>
      <c r="J57" s="361"/>
      <c r="K57" s="361"/>
      <c r="L57" s="343">
        <f>SUMIF(C6:C44,"Fund-Relief",I6:I44)</f>
        <v>0</v>
      </c>
      <c r="M57" s="343"/>
      <c r="N57" s="343"/>
      <c r="O57" s="343">
        <f>SUMIF(M6:M51,"Fund-Relief",S6:S51)</f>
        <v>0</v>
      </c>
      <c r="P57" s="343"/>
      <c r="Q57" s="343"/>
      <c r="R57" s="361">
        <f t="shared" si="0"/>
        <v>135</v>
      </c>
      <c r="S57" s="361"/>
      <c r="T57" s="361"/>
    </row>
    <row r="58" spans="1:20" ht="12.75">
      <c r="A58" s="337" t="s">
        <v>39</v>
      </c>
      <c r="B58" s="305"/>
      <c r="C58" s="305"/>
      <c r="D58" s="305"/>
      <c r="E58" s="305"/>
      <c r="F58" s="305"/>
      <c r="G58" s="305"/>
      <c r="H58" s="305"/>
      <c r="I58" s="361">
        <f>May!R58</f>
        <v>1673.21</v>
      </c>
      <c r="J58" s="361"/>
      <c r="K58" s="361"/>
      <c r="L58" s="343">
        <f>SUMIF(C6:C44,"Dues-Reserve",I6:I44)</f>
        <v>0</v>
      </c>
      <c r="M58" s="343"/>
      <c r="N58" s="343"/>
      <c r="O58" s="343">
        <f>SUMIF(M6:M51,"Dues-Reserve",S6:S51)</f>
        <v>0</v>
      </c>
      <c r="P58" s="343"/>
      <c r="Q58" s="343"/>
      <c r="R58" s="361">
        <f t="shared" si="0"/>
        <v>1673.21</v>
      </c>
      <c r="S58" s="361"/>
      <c r="T58" s="361"/>
    </row>
    <row r="59" spans="1:20" ht="12.75">
      <c r="A59" s="338" t="s">
        <v>40</v>
      </c>
      <c r="B59" s="339"/>
      <c r="C59" s="339"/>
      <c r="D59" s="339"/>
      <c r="E59" s="339"/>
      <c r="F59" s="339"/>
      <c r="G59" s="339"/>
      <c r="H59" s="339"/>
      <c r="I59" s="361">
        <f>May!R59</f>
        <v>22827.72</v>
      </c>
      <c r="J59" s="361"/>
      <c r="K59" s="361"/>
      <c r="L59" s="343">
        <f>SUMIF(C6:C44,"Account-Savings",I6:I44)</f>
        <v>0</v>
      </c>
      <c r="M59" s="343"/>
      <c r="N59" s="343"/>
      <c r="O59" s="343">
        <f>SUMIF(M6:M51,"Account-Savings",S6:S51)</f>
        <v>0</v>
      </c>
      <c r="P59" s="343"/>
      <c r="Q59" s="343"/>
      <c r="R59" s="361">
        <f t="shared" si="0"/>
        <v>22827.72</v>
      </c>
      <c r="S59" s="361"/>
      <c r="T59" s="361"/>
    </row>
    <row r="60" spans="1:20" ht="12.75">
      <c r="A60" s="338" t="s">
        <v>41</v>
      </c>
      <c r="B60" s="339"/>
      <c r="C60" s="339"/>
      <c r="D60" s="339"/>
      <c r="E60" s="339"/>
      <c r="F60" s="339"/>
      <c r="G60" s="339"/>
      <c r="H60" s="339"/>
      <c r="I60" s="361">
        <f>May!R60</f>
        <v>300</v>
      </c>
      <c r="J60" s="361"/>
      <c r="K60" s="361"/>
      <c r="L60" s="343">
        <v>0</v>
      </c>
      <c r="M60" s="343"/>
      <c r="N60" s="343"/>
      <c r="O60" s="343">
        <v>0</v>
      </c>
      <c r="P60" s="343"/>
      <c r="Q60" s="343"/>
      <c r="R60" s="361">
        <f t="shared" si="0"/>
        <v>300</v>
      </c>
      <c r="S60" s="361"/>
      <c r="T60" s="361"/>
    </row>
    <row r="61" spans="1:20" ht="12.75">
      <c r="A61" s="338" t="s">
        <v>42</v>
      </c>
      <c r="B61" s="339"/>
      <c r="C61" s="339"/>
      <c r="D61" s="339"/>
      <c r="E61" s="339"/>
      <c r="F61" s="339"/>
      <c r="G61" s="339"/>
      <c r="H61" s="339"/>
      <c r="I61" s="361">
        <f>May!R61</f>
        <v>0</v>
      </c>
      <c r="J61" s="361"/>
      <c r="K61" s="361"/>
      <c r="L61" s="343">
        <v>0</v>
      </c>
      <c r="M61" s="343"/>
      <c r="N61" s="343"/>
      <c r="O61" s="343">
        <v>0</v>
      </c>
      <c r="P61" s="343"/>
      <c r="Q61" s="343"/>
      <c r="R61" s="361">
        <f t="shared" si="0"/>
        <v>0</v>
      </c>
      <c r="S61" s="361"/>
      <c r="T61" s="361"/>
    </row>
    <row r="62" spans="1:20" ht="12">
      <c r="A62" s="340" t="s">
        <v>410</v>
      </c>
      <c r="B62" s="341"/>
      <c r="C62" s="341"/>
      <c r="D62" s="341"/>
      <c r="E62" s="341"/>
      <c r="F62" s="341"/>
      <c r="G62" s="341"/>
      <c r="H62" s="342"/>
      <c r="I62" s="361">
        <f>May!R62</f>
        <v>937.3900000000001</v>
      </c>
      <c r="J62" s="361"/>
      <c r="K62" s="361"/>
      <c r="L62" s="343">
        <f>SUMIF(C6:C44,"Fund-Nat. Mil. Serv.",I6:I44)</f>
        <v>0</v>
      </c>
      <c r="M62" s="343"/>
      <c r="N62" s="343"/>
      <c r="O62" s="343">
        <f>SUMIF(M6:M51,"Fund-Nat. Mil. Serv.",S6:S51)</f>
        <v>0</v>
      </c>
      <c r="P62" s="343"/>
      <c r="Q62" s="343"/>
      <c r="R62" s="361">
        <f t="shared" si="0"/>
        <v>937.3900000000001</v>
      </c>
      <c r="S62" s="361"/>
      <c r="T62" s="361"/>
    </row>
    <row r="63" spans="1:20" ht="12">
      <c r="A63" s="340" t="s">
        <v>97</v>
      </c>
      <c r="B63" s="341"/>
      <c r="C63" s="341"/>
      <c r="D63" s="341"/>
      <c r="E63" s="341"/>
      <c r="F63" s="341"/>
      <c r="G63" s="341"/>
      <c r="H63" s="342"/>
      <c r="I63" s="361">
        <f>May!R63</f>
        <v>3400</v>
      </c>
      <c r="J63" s="361"/>
      <c r="K63" s="361"/>
      <c r="L63" s="343">
        <f>SUMIF(C6:C44,"Fund-Scholarship",I6:I44)</f>
        <v>0</v>
      </c>
      <c r="M63" s="343"/>
      <c r="N63" s="343"/>
      <c r="O63" s="343">
        <f>SUMIF(M6:M51,"Fund-Scholarship",S6:S51)</f>
        <v>0</v>
      </c>
      <c r="P63" s="343"/>
      <c r="Q63" s="343"/>
      <c r="R63" s="361">
        <f>I63+L63-O63</f>
        <v>3400</v>
      </c>
      <c r="S63" s="361"/>
      <c r="T63" s="361"/>
    </row>
    <row r="64" spans="1:20" ht="12">
      <c r="A64" s="340" t="s">
        <v>96</v>
      </c>
      <c r="B64" s="341"/>
      <c r="C64" s="341"/>
      <c r="D64" s="341"/>
      <c r="E64" s="341"/>
      <c r="F64" s="341"/>
      <c r="G64" s="341"/>
      <c r="H64" s="342"/>
      <c r="I64" s="361">
        <f>May!R64</f>
        <v>9400</v>
      </c>
      <c r="J64" s="361"/>
      <c r="K64" s="361"/>
      <c r="L64" s="343">
        <f>SUMIF(C6:C44,"Fund-Stock",I6:I44)</f>
        <v>0</v>
      </c>
      <c r="M64" s="343"/>
      <c r="N64" s="343"/>
      <c r="O64" s="343">
        <f>SUMIF(M6:M51,"Fund-Stock",S6:S51)</f>
        <v>0</v>
      </c>
      <c r="P64" s="343"/>
      <c r="Q64" s="343"/>
      <c r="R64" s="361">
        <f>I64+L64-O64</f>
        <v>9400</v>
      </c>
      <c r="S64" s="361"/>
      <c r="T64" s="361"/>
    </row>
    <row r="65" spans="1:20" ht="12">
      <c r="A65" s="340" t="s">
        <v>98</v>
      </c>
      <c r="B65" s="341"/>
      <c r="C65" s="341"/>
      <c r="D65" s="341"/>
      <c r="E65" s="341"/>
      <c r="F65" s="341"/>
      <c r="G65" s="341"/>
      <c r="H65" s="342"/>
      <c r="I65" s="361">
        <f>May!R65</f>
        <v>4076.1400000000003</v>
      </c>
      <c r="J65" s="361"/>
      <c r="K65" s="361"/>
      <c r="L65" s="343">
        <f>SUMIF(C6:C44,"Fund-Memorial",I6:I44)</f>
        <v>0</v>
      </c>
      <c r="M65" s="343"/>
      <c r="N65" s="343"/>
      <c r="O65" s="343">
        <f>SUMIF(M6:M51,"Fund-Memorial",S6:S51)</f>
        <v>0</v>
      </c>
      <c r="P65" s="343"/>
      <c r="Q65" s="343"/>
      <c r="R65" s="361">
        <f>I65+L65-O65</f>
        <v>4076.1400000000003</v>
      </c>
      <c r="S65" s="361"/>
      <c r="T65" s="361"/>
    </row>
    <row r="66" spans="1:20" ht="12">
      <c r="A66" s="336" t="s">
        <v>350</v>
      </c>
      <c r="B66" s="336"/>
      <c r="C66" s="336"/>
      <c r="D66" s="336"/>
      <c r="E66" s="336"/>
      <c r="F66" s="336"/>
      <c r="G66" s="336"/>
      <c r="H66" s="336"/>
      <c r="I66" s="360">
        <f>SUM(I54:K65)</f>
        <v>36967.87999999999</v>
      </c>
      <c r="J66" s="360"/>
      <c r="K66" s="360"/>
      <c r="L66" s="366">
        <f>SUM(L54:N65)</f>
        <v>0</v>
      </c>
      <c r="M66" s="366"/>
      <c r="N66" s="366"/>
      <c r="O66" s="366">
        <f>SUM(O54:Q65)</f>
        <v>0</v>
      </c>
      <c r="P66" s="366"/>
      <c r="Q66" s="366"/>
      <c r="R66" s="367">
        <f>I66+L66-O66</f>
        <v>36967.87999999999</v>
      </c>
      <c r="S66" s="367"/>
      <c r="T66" s="367"/>
    </row>
    <row r="67" ht="12">
      <c r="K67" s="181" t="s">
        <v>351</v>
      </c>
    </row>
  </sheetData>
  <sheetProtection/>
  <mergeCells count="431">
    <mergeCell ref="I8:J8"/>
    <mergeCell ref="K8:L8"/>
    <mergeCell ref="K9:L9"/>
    <mergeCell ref="K10:L10"/>
    <mergeCell ref="A7:B7"/>
    <mergeCell ref="A9:B9"/>
    <mergeCell ref="C9:E9"/>
    <mergeCell ref="F9:H9"/>
    <mergeCell ref="A8:B8"/>
    <mergeCell ref="C8:E8"/>
    <mergeCell ref="F8:H8"/>
    <mergeCell ref="K7:L7"/>
    <mergeCell ref="C7:E7"/>
    <mergeCell ref="M13:O13"/>
    <mergeCell ref="M12:O12"/>
    <mergeCell ref="P7:R7"/>
    <mergeCell ref="P10:R10"/>
    <mergeCell ref="P9:R9"/>
    <mergeCell ref="M10:O10"/>
    <mergeCell ref="F36:H36"/>
    <mergeCell ref="M8:O8"/>
    <mergeCell ref="P8:R8"/>
    <mergeCell ref="S8:T8"/>
    <mergeCell ref="I9:J9"/>
    <mergeCell ref="M9:O9"/>
    <mergeCell ref="S15:T15"/>
    <mergeCell ref="P15:R15"/>
    <mergeCell ref="S9:T9"/>
    <mergeCell ref="M14:O14"/>
    <mergeCell ref="A38:B38"/>
    <mergeCell ref="C38:E38"/>
    <mergeCell ref="F38:H38"/>
    <mergeCell ref="F28:H28"/>
    <mergeCell ref="C34:E34"/>
    <mergeCell ref="C37:E37"/>
    <mergeCell ref="F37:H37"/>
    <mergeCell ref="C36:E36"/>
    <mergeCell ref="A30:B30"/>
    <mergeCell ref="A29:B29"/>
    <mergeCell ref="K47:L47"/>
    <mergeCell ref="D46:J47"/>
    <mergeCell ref="K51:L51"/>
    <mergeCell ref="A39:B39"/>
    <mergeCell ref="C39:E39"/>
    <mergeCell ref="F39:H39"/>
    <mergeCell ref="C43:E43"/>
    <mergeCell ref="K45:L45"/>
    <mergeCell ref="K41:L41"/>
    <mergeCell ref="I39:J39"/>
    <mergeCell ref="A27:B27"/>
    <mergeCell ref="A28:B28"/>
    <mergeCell ref="I26:J26"/>
    <mergeCell ref="I28:J28"/>
    <mergeCell ref="F43:H43"/>
    <mergeCell ref="D52:J52"/>
    <mergeCell ref="C44:E44"/>
    <mergeCell ref="F44:H44"/>
    <mergeCell ref="D50:J51"/>
    <mergeCell ref="A45:H45"/>
    <mergeCell ref="A57:H57"/>
    <mergeCell ref="A58:H58"/>
    <mergeCell ref="A59:H59"/>
    <mergeCell ref="I56:K56"/>
    <mergeCell ref="C46:C52"/>
    <mergeCell ref="A54:H54"/>
    <mergeCell ref="A46:B52"/>
    <mergeCell ref="A53:H53"/>
    <mergeCell ref="A56:H56"/>
    <mergeCell ref="D48:J49"/>
    <mergeCell ref="C40:E40"/>
    <mergeCell ref="I54:K54"/>
    <mergeCell ref="I55:K55"/>
    <mergeCell ref="K48:L48"/>
    <mergeCell ref="L58:N58"/>
    <mergeCell ref="A24:B24"/>
    <mergeCell ref="A25:B25"/>
    <mergeCell ref="I36:J36"/>
    <mergeCell ref="I37:J37"/>
    <mergeCell ref="A35:B35"/>
    <mergeCell ref="A41:B41"/>
    <mergeCell ref="A42:B42"/>
    <mergeCell ref="A43:B43"/>
    <mergeCell ref="A44:B44"/>
    <mergeCell ref="A55:H55"/>
    <mergeCell ref="C42:E42"/>
    <mergeCell ref="I35:J35"/>
    <mergeCell ref="M20:O20"/>
    <mergeCell ref="P20:R20"/>
    <mergeCell ref="K32:L32"/>
    <mergeCell ref="K21:L21"/>
    <mergeCell ref="K22:L22"/>
    <mergeCell ref="I25:J25"/>
    <mergeCell ref="M26:O26"/>
    <mergeCell ref="M33:O33"/>
    <mergeCell ref="I34:J34"/>
    <mergeCell ref="A34:B34"/>
    <mergeCell ref="F18:H18"/>
    <mergeCell ref="C19:E19"/>
    <mergeCell ref="C28:E28"/>
    <mergeCell ref="A31:B31"/>
    <mergeCell ref="A32:B32"/>
    <mergeCell ref="A33:B33"/>
    <mergeCell ref="C33:E33"/>
    <mergeCell ref="K15:L15"/>
    <mergeCell ref="K16:L16"/>
    <mergeCell ref="A60:H60"/>
    <mergeCell ref="A16:B16"/>
    <mergeCell ref="A17:B17"/>
    <mergeCell ref="A18:B18"/>
    <mergeCell ref="A19:B19"/>
    <mergeCell ref="F29:H29"/>
    <mergeCell ref="I18:J18"/>
    <mergeCell ref="A36:B36"/>
    <mergeCell ref="C21:E21"/>
    <mergeCell ref="A66:H66"/>
    <mergeCell ref="A23:B23"/>
    <mergeCell ref="C26:E26"/>
    <mergeCell ref="C25:E25"/>
    <mergeCell ref="A26:B26"/>
    <mergeCell ref="A61:H61"/>
    <mergeCell ref="A37:B37"/>
    <mergeCell ref="A62:H62"/>
    <mergeCell ref="A40:B40"/>
    <mergeCell ref="K5:L5"/>
    <mergeCell ref="K6:L6"/>
    <mergeCell ref="K11:L11"/>
    <mergeCell ref="K12:L12"/>
    <mergeCell ref="K13:L13"/>
    <mergeCell ref="S29:T29"/>
    <mergeCell ref="S14:T14"/>
    <mergeCell ref="M28:O28"/>
    <mergeCell ref="M27:O27"/>
    <mergeCell ref="S25:T25"/>
    <mergeCell ref="S27:T27"/>
    <mergeCell ref="S28:T28"/>
    <mergeCell ref="F6:H6"/>
    <mergeCell ref="I14:J14"/>
    <mergeCell ref="I15:J15"/>
    <mergeCell ref="I19:J19"/>
    <mergeCell ref="F21:H21"/>
    <mergeCell ref="F20:H20"/>
    <mergeCell ref="I27:J27"/>
    <mergeCell ref="K14:L14"/>
    <mergeCell ref="R4:T4"/>
    <mergeCell ref="O4:Q4"/>
    <mergeCell ref="C5:J5"/>
    <mergeCell ref="C6:E6"/>
    <mergeCell ref="C11:E11"/>
    <mergeCell ref="A4:C4"/>
    <mergeCell ref="D4:F4"/>
    <mergeCell ref="H4:J4"/>
    <mergeCell ref="A5:B5"/>
    <mergeCell ref="F11:H11"/>
    <mergeCell ref="A13:B13"/>
    <mergeCell ref="A14:B14"/>
    <mergeCell ref="A15:B15"/>
    <mergeCell ref="A20:B20"/>
    <mergeCell ref="A21:B21"/>
    <mergeCell ref="A22:B22"/>
    <mergeCell ref="A6:B6"/>
    <mergeCell ref="A11:B11"/>
    <mergeCell ref="I10:J10"/>
    <mergeCell ref="A10:B10"/>
    <mergeCell ref="C10:E10"/>
    <mergeCell ref="F10:H10"/>
    <mergeCell ref="I6:J6"/>
    <mergeCell ref="I11:J11"/>
    <mergeCell ref="F7:H7"/>
    <mergeCell ref="I7:J7"/>
    <mergeCell ref="K34:L34"/>
    <mergeCell ref="K35:L35"/>
    <mergeCell ref="K36:L36"/>
    <mergeCell ref="K29:L29"/>
    <mergeCell ref="K31:L31"/>
    <mergeCell ref="K30:L30"/>
    <mergeCell ref="F14:H14"/>
    <mergeCell ref="C15:E15"/>
    <mergeCell ref="F15:H15"/>
    <mergeCell ref="I12:J12"/>
    <mergeCell ref="I13:J13"/>
    <mergeCell ref="K33:L33"/>
    <mergeCell ref="C24:E24"/>
    <mergeCell ref="K20:L20"/>
    <mergeCell ref="C27:E27"/>
    <mergeCell ref="C20:E20"/>
    <mergeCell ref="I21:J21"/>
    <mergeCell ref="A12:B12"/>
    <mergeCell ref="S39:T39"/>
    <mergeCell ref="S40:T40"/>
    <mergeCell ref="S41:T41"/>
    <mergeCell ref="S31:T31"/>
    <mergeCell ref="S32:T32"/>
    <mergeCell ref="S33:T33"/>
    <mergeCell ref="S34:T34"/>
    <mergeCell ref="C14:E14"/>
    <mergeCell ref="S35:T35"/>
    <mergeCell ref="S36:T36"/>
    <mergeCell ref="I38:J38"/>
    <mergeCell ref="I62:K62"/>
    <mergeCell ref="L59:N59"/>
    <mergeCell ref="L61:N61"/>
    <mergeCell ref="L60:N60"/>
    <mergeCell ref="I60:K60"/>
    <mergeCell ref="I61:K61"/>
    <mergeCell ref="L62:N62"/>
    <mergeCell ref="M41:O41"/>
    <mergeCell ref="M42:O42"/>
    <mergeCell ref="P48:R48"/>
    <mergeCell ref="M49:O49"/>
    <mergeCell ref="P49:R49"/>
    <mergeCell ref="I66:K66"/>
    <mergeCell ref="K50:L50"/>
    <mergeCell ref="M51:O51"/>
    <mergeCell ref="L56:N56"/>
    <mergeCell ref="L57:N57"/>
    <mergeCell ref="S38:T38"/>
    <mergeCell ref="I57:K57"/>
    <mergeCell ref="I58:K58"/>
    <mergeCell ref="I59:K59"/>
    <mergeCell ref="L54:N54"/>
    <mergeCell ref="L55:N55"/>
    <mergeCell ref="R56:T56"/>
    <mergeCell ref="S51:T51"/>
    <mergeCell ref="O58:Q58"/>
    <mergeCell ref="K52:R52"/>
    <mergeCell ref="S52:T52"/>
    <mergeCell ref="R53:T53"/>
    <mergeCell ref="P45:R45"/>
    <mergeCell ref="P46:R46"/>
    <mergeCell ref="O56:Q56"/>
    <mergeCell ref="P50:R50"/>
    <mergeCell ref="S46:T46"/>
    <mergeCell ref="P51:R51"/>
    <mergeCell ref="S50:T50"/>
    <mergeCell ref="M46:O46"/>
    <mergeCell ref="M48:O48"/>
    <mergeCell ref="M50:O50"/>
    <mergeCell ref="R63:T63"/>
    <mergeCell ref="R62:T62"/>
    <mergeCell ref="O54:Q54"/>
    <mergeCell ref="O55:Q55"/>
    <mergeCell ref="R59:T59"/>
    <mergeCell ref="O53:Q53"/>
    <mergeCell ref="R57:T57"/>
    <mergeCell ref="R58:T58"/>
    <mergeCell ref="R54:T54"/>
    <mergeCell ref="R55:T55"/>
    <mergeCell ref="R65:T65"/>
    <mergeCell ref="R66:T66"/>
    <mergeCell ref="L53:N53"/>
    <mergeCell ref="O62:Q62"/>
    <mergeCell ref="O60:Q60"/>
    <mergeCell ref="O61:Q61"/>
    <mergeCell ref="O57:Q57"/>
    <mergeCell ref="O59:Q59"/>
    <mergeCell ref="L66:N66"/>
    <mergeCell ref="O63:Q63"/>
    <mergeCell ref="P27:R27"/>
    <mergeCell ref="K27:L27"/>
    <mergeCell ref="K28:L28"/>
    <mergeCell ref="K26:L26"/>
    <mergeCell ref="O66:Q66"/>
    <mergeCell ref="R60:T60"/>
    <mergeCell ref="R61:T61"/>
    <mergeCell ref="O64:Q64"/>
    <mergeCell ref="R64:T64"/>
    <mergeCell ref="O65:Q65"/>
    <mergeCell ref="K39:L39"/>
    <mergeCell ref="K40:L40"/>
    <mergeCell ref="S42:T42"/>
    <mergeCell ref="S44:T44"/>
    <mergeCell ref="P39:R39"/>
    <mergeCell ref="K42:L42"/>
    <mergeCell ref="P41:R41"/>
    <mergeCell ref="P42:R42"/>
    <mergeCell ref="S30:T30"/>
    <mergeCell ref="S26:T26"/>
    <mergeCell ref="S49:T49"/>
    <mergeCell ref="K46:L46"/>
    <mergeCell ref="M47:O47"/>
    <mergeCell ref="P47:R47"/>
    <mergeCell ref="S47:T47"/>
    <mergeCell ref="S48:T48"/>
    <mergeCell ref="K49:L49"/>
    <mergeCell ref="P33:R33"/>
    <mergeCell ref="S37:T37"/>
    <mergeCell ref="S6:T6"/>
    <mergeCell ref="S21:T21"/>
    <mergeCell ref="S22:T22"/>
    <mergeCell ref="S17:T17"/>
    <mergeCell ref="S11:T11"/>
    <mergeCell ref="S12:T12"/>
    <mergeCell ref="S13:T13"/>
    <mergeCell ref="S7:T7"/>
    <mergeCell ref="S10:T10"/>
    <mergeCell ref="R2:T2"/>
    <mergeCell ref="S23:T23"/>
    <mergeCell ref="M5:T5"/>
    <mergeCell ref="P12:R12"/>
    <mergeCell ref="M21:O21"/>
    <mergeCell ref="P21:R21"/>
    <mergeCell ref="M22:O22"/>
    <mergeCell ref="M15:O15"/>
    <mergeCell ref="M6:O6"/>
    <mergeCell ref="S16:T16"/>
    <mergeCell ref="I53:K53"/>
    <mergeCell ref="I29:J29"/>
    <mergeCell ref="I30:J30"/>
    <mergeCell ref="P2:Q2"/>
    <mergeCell ref="K43:L43"/>
    <mergeCell ref="K44:L44"/>
    <mergeCell ref="K37:L37"/>
    <mergeCell ref="K38:L38"/>
    <mergeCell ref="K24:L24"/>
    <mergeCell ref="K23:L23"/>
    <mergeCell ref="I23:J23"/>
    <mergeCell ref="I24:J24"/>
    <mergeCell ref="S19:T19"/>
    <mergeCell ref="S20:T20"/>
    <mergeCell ref="I22:J22"/>
    <mergeCell ref="P22:R22"/>
    <mergeCell ref="M23:O23"/>
    <mergeCell ref="P23:R23"/>
    <mergeCell ref="S24:T24"/>
    <mergeCell ref="I20:J20"/>
    <mergeCell ref="I16:J16"/>
    <mergeCell ref="I17:J17"/>
    <mergeCell ref="K25:L25"/>
    <mergeCell ref="M25:O25"/>
    <mergeCell ref="P25:R25"/>
    <mergeCell ref="M18:O18"/>
    <mergeCell ref="P18:R18"/>
    <mergeCell ref="M19:O19"/>
    <mergeCell ref="M24:O24"/>
    <mergeCell ref="P24:R24"/>
    <mergeCell ref="S18:T18"/>
    <mergeCell ref="P6:R6"/>
    <mergeCell ref="M11:O11"/>
    <mergeCell ref="P11:R11"/>
    <mergeCell ref="M7:O7"/>
    <mergeCell ref="P17:R17"/>
    <mergeCell ref="M16:O16"/>
    <mergeCell ref="P16:R16"/>
    <mergeCell ref="P14:R14"/>
    <mergeCell ref="P13:R13"/>
    <mergeCell ref="M40:O40"/>
    <mergeCell ref="P40:R40"/>
    <mergeCell ref="M37:O37"/>
    <mergeCell ref="P37:R37"/>
    <mergeCell ref="M38:O38"/>
    <mergeCell ref="P38:R38"/>
    <mergeCell ref="M39:O39"/>
    <mergeCell ref="S43:T43"/>
    <mergeCell ref="I44:J44"/>
    <mergeCell ref="I45:J45"/>
    <mergeCell ref="P43:R43"/>
    <mergeCell ref="M43:O43"/>
    <mergeCell ref="M44:O44"/>
    <mergeCell ref="P44:R44"/>
    <mergeCell ref="M45:O45"/>
    <mergeCell ref="S45:T45"/>
    <mergeCell ref="I43:J43"/>
    <mergeCell ref="F16:H16"/>
    <mergeCell ref="C17:E17"/>
    <mergeCell ref="F17:H17"/>
    <mergeCell ref="C18:E18"/>
    <mergeCell ref="M17:O17"/>
    <mergeCell ref="P19:R19"/>
    <mergeCell ref="K17:L17"/>
    <mergeCell ref="K18:L18"/>
    <mergeCell ref="K19:L19"/>
    <mergeCell ref="F19:H19"/>
    <mergeCell ref="I32:J32"/>
    <mergeCell ref="I33:J33"/>
    <mergeCell ref="F40:H40"/>
    <mergeCell ref="C41:E41"/>
    <mergeCell ref="F41:H41"/>
    <mergeCell ref="C12:E12"/>
    <mergeCell ref="F12:H12"/>
    <mergeCell ref="C13:E13"/>
    <mergeCell ref="F13:H13"/>
    <mergeCell ref="C16:E16"/>
    <mergeCell ref="I40:J40"/>
    <mergeCell ref="C31:E31"/>
    <mergeCell ref="C32:E32"/>
    <mergeCell ref="F42:H42"/>
    <mergeCell ref="I41:J41"/>
    <mergeCell ref="I42:J42"/>
    <mergeCell ref="I31:J31"/>
    <mergeCell ref="F34:H34"/>
    <mergeCell ref="C35:E35"/>
    <mergeCell ref="F35:H35"/>
    <mergeCell ref="F30:H30"/>
    <mergeCell ref="F26:H26"/>
    <mergeCell ref="F32:H32"/>
    <mergeCell ref="F33:H33"/>
    <mergeCell ref="F27:H27"/>
    <mergeCell ref="C29:E29"/>
    <mergeCell ref="C30:E30"/>
    <mergeCell ref="F31:H31"/>
    <mergeCell ref="C22:E22"/>
    <mergeCell ref="F22:H22"/>
    <mergeCell ref="C23:E23"/>
    <mergeCell ref="F23:H23"/>
    <mergeCell ref="F24:H24"/>
    <mergeCell ref="F25:H25"/>
    <mergeCell ref="P35:R35"/>
    <mergeCell ref="M36:O36"/>
    <mergeCell ref="P36:R36"/>
    <mergeCell ref="P34:R34"/>
    <mergeCell ref="M34:O34"/>
    <mergeCell ref="M35:O35"/>
    <mergeCell ref="A64:H64"/>
    <mergeCell ref="A65:H65"/>
    <mergeCell ref="I63:K63"/>
    <mergeCell ref="L63:N63"/>
    <mergeCell ref="I64:K64"/>
    <mergeCell ref="L64:N64"/>
    <mergeCell ref="I65:K65"/>
    <mergeCell ref="L65:N65"/>
    <mergeCell ref="A63:H63"/>
    <mergeCell ref="P26:R26"/>
    <mergeCell ref="M29:O29"/>
    <mergeCell ref="M31:O31"/>
    <mergeCell ref="M32:O32"/>
    <mergeCell ref="P32:R32"/>
    <mergeCell ref="P31:R31"/>
    <mergeCell ref="P29:R29"/>
    <mergeCell ref="M30:O30"/>
    <mergeCell ref="P30:R30"/>
    <mergeCell ref="P28:R28"/>
  </mergeCells>
  <dataValidations count="2">
    <dataValidation type="list" allowBlank="1" showInputMessage="1" sqref="M6:O51 D39:E44 C6:C44 D6:E32">
      <formula1>REASON1</formula1>
    </dataValidation>
    <dataValidation type="list" allowBlank="1" showInputMessage="1" sqref="P6:R51 G39:H44 G6:H32 F6:F44">
      <formula1>REASON2</formula1>
    </dataValidation>
  </dataValidations>
  <printOptions/>
  <pageMargins left="0.75" right="0" top="0" bottom="0" header="0.5" footer="0.5"/>
  <pageSetup fitToHeight="1" fitToWidth="1" horizontalDpi="600" verticalDpi="600" orientation="portrait" scale="89" r:id="rId2"/>
  <drawing r:id="rId1"/>
</worksheet>
</file>

<file path=xl/worksheets/sheet16.xml><?xml version="1.0" encoding="utf-8"?>
<worksheet xmlns="http://schemas.openxmlformats.org/spreadsheetml/2006/main" xmlns:r="http://schemas.openxmlformats.org/officeDocument/2006/relationships">
  <sheetPr>
    <tabColor indexed="15"/>
    <pageSetUpPr fitToPage="1"/>
  </sheetPr>
  <dimension ref="B2:Z65"/>
  <sheetViews>
    <sheetView zoomScale="125" zoomScaleNormal="125" zoomScalePageLayoutView="0" workbookViewId="0" topLeftCell="A34">
      <selection activeCell="W63" sqref="W63"/>
    </sheetView>
  </sheetViews>
  <sheetFormatPr defaultColWidth="9.140625" defaultRowHeight="12.75"/>
  <cols>
    <col min="1" max="1" width="0.85546875" style="3" customWidth="1"/>
    <col min="2" max="10" width="5.00390625" style="3" customWidth="1"/>
    <col min="11" max="12" width="5.00390625" style="4" customWidth="1"/>
    <col min="13" max="20" width="5.00390625" style="3" customWidth="1"/>
    <col min="21" max="21" width="5.00390625" style="4" customWidth="1"/>
    <col min="22" max="22" width="9.140625" style="4" customWidth="1"/>
    <col min="23" max="16384" width="9.140625" style="3" customWidth="1"/>
  </cols>
  <sheetData>
    <row r="1" ht="6.75" customHeight="1"/>
    <row r="2" spans="7:21" ht="9" customHeight="1">
      <c r="G2" s="478" t="s">
        <v>370</v>
      </c>
      <c r="H2" s="479"/>
      <c r="I2" s="479"/>
      <c r="J2" s="479"/>
      <c r="K2" s="479"/>
      <c r="L2" s="479"/>
      <c r="M2" s="479"/>
      <c r="N2" s="479"/>
      <c r="O2" s="479"/>
      <c r="P2" s="479"/>
      <c r="R2" s="8"/>
      <c r="S2" s="24"/>
      <c r="T2" s="24"/>
      <c r="U2" s="24"/>
    </row>
    <row r="3" spans="7:21" ht="9" customHeight="1">
      <c r="G3" s="479"/>
      <c r="H3" s="479"/>
      <c r="I3" s="479"/>
      <c r="J3" s="479"/>
      <c r="K3" s="479"/>
      <c r="L3" s="479"/>
      <c r="M3" s="479"/>
      <c r="N3" s="479"/>
      <c r="O3" s="479"/>
      <c r="P3" s="479"/>
      <c r="R3" s="8"/>
      <c r="S3" s="24"/>
      <c r="T3" s="24"/>
      <c r="U3" s="24"/>
    </row>
    <row r="4" spans="7:21" ht="9" customHeight="1">
      <c r="G4" s="479"/>
      <c r="H4" s="479"/>
      <c r="I4" s="479"/>
      <c r="J4" s="479"/>
      <c r="K4" s="479"/>
      <c r="L4" s="479"/>
      <c r="M4" s="479"/>
      <c r="N4" s="479"/>
      <c r="O4" s="479"/>
      <c r="P4" s="479"/>
      <c r="R4" s="8"/>
      <c r="S4" s="24"/>
      <c r="T4" s="24"/>
      <c r="U4" s="24"/>
    </row>
    <row r="5" spans="7:21" ht="8.25" customHeight="1">
      <c r="G5" s="15"/>
      <c r="H5" s="15"/>
      <c r="I5" s="15"/>
      <c r="J5" s="15"/>
      <c r="K5" s="16"/>
      <c r="L5" s="16"/>
      <c r="M5" s="15"/>
      <c r="N5" s="15"/>
      <c r="O5" s="15"/>
      <c r="P5" s="15"/>
      <c r="Q5" s="17"/>
      <c r="R5" s="17"/>
      <c r="S5" s="18"/>
      <c r="T5" s="18"/>
      <c r="U5" s="18"/>
    </row>
    <row r="6" spans="2:21" ht="12.75">
      <c r="B6" s="480" t="s">
        <v>371</v>
      </c>
      <c r="C6" s="315"/>
      <c r="D6" s="315"/>
      <c r="E6" s="315"/>
      <c r="F6" s="315"/>
      <c r="G6" s="315"/>
      <c r="H6" s="315"/>
      <c r="I6" s="315"/>
      <c r="J6" s="315"/>
      <c r="K6" s="315"/>
      <c r="L6" s="481" t="s">
        <v>383</v>
      </c>
      <c r="M6" s="327"/>
      <c r="N6" s="327"/>
      <c r="O6" s="327"/>
      <c r="P6" s="327"/>
      <c r="Q6" s="327"/>
      <c r="R6" s="327"/>
      <c r="S6" s="327"/>
      <c r="T6" s="327"/>
      <c r="U6" s="327"/>
    </row>
    <row r="7" spans="3:21" ht="10.5" customHeight="1">
      <c r="C7" s="1"/>
      <c r="D7" s="1"/>
      <c r="E7" s="1"/>
      <c r="F7" s="1"/>
      <c r="G7" s="1"/>
      <c r="H7" s="1"/>
      <c r="I7" s="1"/>
      <c r="J7" s="1"/>
      <c r="K7" s="1"/>
      <c r="L7" s="453" t="s">
        <v>373</v>
      </c>
      <c r="M7" s="430"/>
      <c r="N7" s="430"/>
      <c r="O7" s="430"/>
      <c r="P7" s="430"/>
      <c r="Q7" s="430"/>
      <c r="R7" s="430"/>
      <c r="S7" s="430"/>
      <c r="T7" s="430"/>
      <c r="U7" s="430"/>
    </row>
    <row r="8" spans="2:21" ht="12.75">
      <c r="B8" s="482" t="s">
        <v>374</v>
      </c>
      <c r="C8" s="483"/>
      <c r="D8" s="483"/>
      <c r="E8" s="327" t="s">
        <v>376</v>
      </c>
      <c r="F8" s="327"/>
      <c r="G8" s="327"/>
      <c r="H8" s="327"/>
      <c r="I8" s="327"/>
      <c r="J8" s="327"/>
      <c r="K8" s="327"/>
      <c r="L8" s="473" t="s">
        <v>375</v>
      </c>
      <c r="M8" s="315"/>
      <c r="N8" s="315"/>
      <c r="O8" s="315"/>
      <c r="P8" s="315"/>
      <c r="Q8" s="408">
        <v>40724</v>
      </c>
      <c r="R8" s="474"/>
      <c r="S8" s="474"/>
      <c r="T8" s="474"/>
      <c r="U8" s="474"/>
    </row>
    <row r="9" spans="3:21" ht="7.5" customHeight="1">
      <c r="C9" s="1"/>
      <c r="D9" s="1"/>
      <c r="E9" s="10"/>
      <c r="F9" s="10"/>
      <c r="G9" s="10"/>
      <c r="H9" s="10"/>
      <c r="I9" s="10"/>
      <c r="J9" s="10"/>
      <c r="K9" s="10"/>
      <c r="M9" s="1"/>
      <c r="N9" s="1"/>
      <c r="O9" s="1"/>
      <c r="P9" s="1"/>
      <c r="Q9" s="25"/>
      <c r="R9" s="26"/>
      <c r="S9" s="26"/>
      <c r="T9" s="26"/>
      <c r="U9" s="26"/>
    </row>
    <row r="10" spans="2:22" s="29" customFormat="1" ht="12.75">
      <c r="B10" s="476" t="s">
        <v>377</v>
      </c>
      <c r="C10" s="402"/>
      <c r="D10" s="402"/>
      <c r="E10" s="477"/>
      <c r="F10" s="30"/>
      <c r="G10" s="475" t="s">
        <v>378</v>
      </c>
      <c r="H10" s="402"/>
      <c r="I10" s="477"/>
      <c r="J10" s="30" t="s">
        <v>379</v>
      </c>
      <c r="K10" s="475" t="s">
        <v>380</v>
      </c>
      <c r="L10" s="402"/>
      <c r="M10" s="477"/>
      <c r="N10" s="30"/>
      <c r="O10" s="475" t="s">
        <v>381</v>
      </c>
      <c r="P10" s="402"/>
      <c r="Q10" s="477"/>
      <c r="R10" s="31"/>
      <c r="S10" s="475" t="s">
        <v>382</v>
      </c>
      <c r="T10" s="402"/>
      <c r="U10" s="402"/>
      <c r="V10" s="28"/>
    </row>
    <row r="11" spans="2:21" ht="7.5" customHeight="1">
      <c r="B11" s="19"/>
      <c r="C11" s="20"/>
      <c r="D11" s="21"/>
      <c r="E11" s="7"/>
      <c r="F11" s="10"/>
      <c r="G11" s="22"/>
      <c r="H11" s="13"/>
      <c r="I11" s="7"/>
      <c r="J11" s="10"/>
      <c r="K11" s="10"/>
      <c r="L11" s="11"/>
      <c r="M11" s="8"/>
      <c r="N11" s="7"/>
      <c r="O11" s="7"/>
      <c r="P11" s="23"/>
      <c r="Q11" s="23"/>
      <c r="R11" s="23"/>
      <c r="S11" s="11"/>
      <c r="T11" s="10"/>
      <c r="U11" s="10"/>
    </row>
    <row r="12" spans="2:21" ht="9" customHeight="1">
      <c r="B12" s="484" t="s">
        <v>384</v>
      </c>
      <c r="C12" s="485"/>
      <c r="D12" s="485"/>
      <c r="E12" s="485"/>
      <c r="F12" s="485"/>
      <c r="G12" s="485"/>
      <c r="H12" s="485"/>
      <c r="I12" s="486"/>
      <c r="J12" s="412" t="s">
        <v>385</v>
      </c>
      <c r="K12" s="413"/>
      <c r="L12" s="414"/>
      <c r="M12" s="412" t="s">
        <v>387</v>
      </c>
      <c r="N12" s="413"/>
      <c r="O12" s="414"/>
      <c r="P12" s="412" t="s">
        <v>393</v>
      </c>
      <c r="Q12" s="413"/>
      <c r="R12" s="414"/>
      <c r="S12" s="412" t="s">
        <v>385</v>
      </c>
      <c r="T12" s="413"/>
      <c r="U12" s="414"/>
    </row>
    <row r="13" spans="2:21" ht="9" customHeight="1">
      <c r="B13" s="487"/>
      <c r="C13" s="488"/>
      <c r="D13" s="488"/>
      <c r="E13" s="488"/>
      <c r="F13" s="488"/>
      <c r="G13" s="488"/>
      <c r="H13" s="488"/>
      <c r="I13" s="489"/>
      <c r="J13" s="470" t="s">
        <v>386</v>
      </c>
      <c r="K13" s="471"/>
      <c r="L13" s="472"/>
      <c r="M13" s="470" t="s">
        <v>388</v>
      </c>
      <c r="N13" s="471"/>
      <c r="O13" s="472"/>
      <c r="P13" s="470" t="s">
        <v>388</v>
      </c>
      <c r="Q13" s="471"/>
      <c r="R13" s="472"/>
      <c r="S13" s="470" t="s">
        <v>394</v>
      </c>
      <c r="T13" s="471"/>
      <c r="U13" s="472"/>
    </row>
    <row r="14" spans="2:21" ht="9" customHeight="1">
      <c r="B14" s="490"/>
      <c r="C14" s="491"/>
      <c r="D14" s="491"/>
      <c r="E14" s="491"/>
      <c r="F14" s="491"/>
      <c r="G14" s="491"/>
      <c r="H14" s="491"/>
      <c r="I14" s="492"/>
      <c r="J14" s="409" t="s">
        <v>392</v>
      </c>
      <c r="K14" s="410"/>
      <c r="L14" s="411"/>
      <c r="M14" s="409" t="s">
        <v>389</v>
      </c>
      <c r="N14" s="410"/>
      <c r="O14" s="411"/>
      <c r="P14" s="409" t="s">
        <v>390</v>
      </c>
      <c r="Q14" s="410"/>
      <c r="R14" s="411"/>
      <c r="S14" s="409" t="s">
        <v>391</v>
      </c>
      <c r="T14" s="410"/>
      <c r="U14" s="411"/>
    </row>
    <row r="15" spans="2:21" ht="12">
      <c r="B15" s="436" t="s">
        <v>395</v>
      </c>
      <c r="C15" s="436"/>
      <c r="D15" s="436"/>
      <c r="E15" s="436"/>
      <c r="F15" s="436"/>
      <c r="G15" s="436"/>
      <c r="H15" s="436"/>
      <c r="I15" s="436"/>
      <c r="J15" s="343">
        <f>Apr!I54</f>
        <v>-664.36</v>
      </c>
      <c r="K15" s="343"/>
      <c r="L15" s="343"/>
      <c r="M15" s="343">
        <f>SUM(Apr!L54+May!L54+Jun!L54)</f>
        <v>0</v>
      </c>
      <c r="N15" s="343"/>
      <c r="O15" s="343"/>
      <c r="P15" s="343">
        <f>SUM(Apr!O54+May!O54+Jun!O54)</f>
        <v>0</v>
      </c>
      <c r="Q15" s="343"/>
      <c r="R15" s="343"/>
      <c r="S15" s="361">
        <f aca="true" t="shared" si="0" ref="S15:S23">J15+M15-P15</f>
        <v>-664.36</v>
      </c>
      <c r="T15" s="361"/>
      <c r="U15" s="361"/>
    </row>
    <row r="16" spans="2:21" ht="12">
      <c r="B16" s="436" t="s">
        <v>396</v>
      </c>
      <c r="C16" s="436"/>
      <c r="D16" s="436"/>
      <c r="E16" s="436"/>
      <c r="F16" s="436"/>
      <c r="G16" s="436"/>
      <c r="H16" s="436"/>
      <c r="I16" s="436"/>
      <c r="J16" s="343">
        <f>Apr!I55</f>
        <v>0</v>
      </c>
      <c r="K16" s="343"/>
      <c r="L16" s="343"/>
      <c r="M16" s="343">
        <f>SUM(Apr!L55+May!L55+Jun!L55)</f>
        <v>0</v>
      </c>
      <c r="N16" s="343"/>
      <c r="O16" s="343"/>
      <c r="P16" s="343">
        <f>SUM(Apr!O55+May!O55+Jun!O55)</f>
        <v>0</v>
      </c>
      <c r="Q16" s="343"/>
      <c r="R16" s="343"/>
      <c r="S16" s="361">
        <f t="shared" si="0"/>
        <v>0</v>
      </c>
      <c r="T16" s="361"/>
      <c r="U16" s="361"/>
    </row>
    <row r="17" spans="2:21" ht="12">
      <c r="B17" s="436" t="s">
        <v>397</v>
      </c>
      <c r="C17" s="436"/>
      <c r="D17" s="436"/>
      <c r="E17" s="436"/>
      <c r="F17" s="436"/>
      <c r="G17" s="436"/>
      <c r="H17" s="436"/>
      <c r="I17" s="436"/>
      <c r="J17" s="343">
        <f>Apr!I56</f>
        <v>-5117.220000000007</v>
      </c>
      <c r="K17" s="343"/>
      <c r="L17" s="343"/>
      <c r="M17" s="343">
        <f>SUM(Apr!L56+May!L56+Jun!L56)</f>
        <v>0</v>
      </c>
      <c r="N17" s="343"/>
      <c r="O17" s="343"/>
      <c r="P17" s="343">
        <f>SUM(Apr!O56+May!O56+Jun!O56)</f>
        <v>0</v>
      </c>
      <c r="Q17" s="343"/>
      <c r="R17" s="343"/>
      <c r="S17" s="361">
        <f t="shared" si="0"/>
        <v>-5117.220000000007</v>
      </c>
      <c r="T17" s="361"/>
      <c r="U17" s="361"/>
    </row>
    <row r="18" spans="2:21" ht="12">
      <c r="B18" s="436" t="s">
        <v>327</v>
      </c>
      <c r="C18" s="436"/>
      <c r="D18" s="436"/>
      <c r="E18" s="436"/>
      <c r="F18" s="436"/>
      <c r="G18" s="436"/>
      <c r="H18" s="436"/>
      <c r="I18" s="436"/>
      <c r="J18" s="343">
        <f>Apr!I57</f>
        <v>135</v>
      </c>
      <c r="K18" s="343"/>
      <c r="L18" s="343"/>
      <c r="M18" s="343">
        <f>SUM(Apr!L57+May!L57+Jun!L57)</f>
        <v>0</v>
      </c>
      <c r="N18" s="343"/>
      <c r="O18" s="343"/>
      <c r="P18" s="343">
        <f>SUM(Apr!O57+May!O57+Jun!O57)</f>
        <v>0</v>
      </c>
      <c r="Q18" s="343"/>
      <c r="R18" s="343"/>
      <c r="S18" s="361">
        <f t="shared" si="0"/>
        <v>135</v>
      </c>
      <c r="T18" s="361"/>
      <c r="U18" s="361"/>
    </row>
    <row r="19" spans="2:21" ht="12">
      <c r="B19" s="436" t="s">
        <v>398</v>
      </c>
      <c r="C19" s="436"/>
      <c r="D19" s="436"/>
      <c r="E19" s="436"/>
      <c r="F19" s="436"/>
      <c r="G19" s="436"/>
      <c r="H19" s="436"/>
      <c r="I19" s="436"/>
      <c r="J19" s="343">
        <f>Apr!I58</f>
        <v>1673.21</v>
      </c>
      <c r="K19" s="343"/>
      <c r="L19" s="343"/>
      <c r="M19" s="343">
        <f>SUM(Apr!L58+May!L58+Jun!L58)</f>
        <v>0</v>
      </c>
      <c r="N19" s="343"/>
      <c r="O19" s="343"/>
      <c r="P19" s="343">
        <f>SUM(Apr!O58+May!O58+Jun!O58)</f>
        <v>0</v>
      </c>
      <c r="Q19" s="343"/>
      <c r="R19" s="343"/>
      <c r="S19" s="361">
        <f t="shared" si="0"/>
        <v>1673.21</v>
      </c>
      <c r="T19" s="361"/>
      <c r="U19" s="361"/>
    </row>
    <row r="20" spans="2:21" ht="12">
      <c r="B20" s="436" t="s">
        <v>399</v>
      </c>
      <c r="C20" s="436"/>
      <c r="D20" s="436"/>
      <c r="E20" s="436"/>
      <c r="F20" s="436"/>
      <c r="G20" s="436"/>
      <c r="H20" s="436"/>
      <c r="I20" s="436"/>
      <c r="J20" s="343">
        <f>Apr!I59</f>
        <v>22827.72</v>
      </c>
      <c r="K20" s="343"/>
      <c r="L20" s="343"/>
      <c r="M20" s="343">
        <f>SUM(Apr!L59+May!L59+Jun!L59)</f>
        <v>0</v>
      </c>
      <c r="N20" s="343"/>
      <c r="O20" s="343"/>
      <c r="P20" s="343">
        <f>SUM(Apr!O59+May!O59+Jun!O59)</f>
        <v>0</v>
      </c>
      <c r="Q20" s="343"/>
      <c r="R20" s="343"/>
      <c r="S20" s="361">
        <f t="shared" si="0"/>
        <v>22827.72</v>
      </c>
      <c r="T20" s="361"/>
      <c r="U20" s="361"/>
    </row>
    <row r="21" spans="2:21" ht="12">
      <c r="B21" s="436" t="s">
        <v>400</v>
      </c>
      <c r="C21" s="436"/>
      <c r="D21" s="436"/>
      <c r="E21" s="436"/>
      <c r="F21" s="436"/>
      <c r="G21" s="436"/>
      <c r="H21" s="436"/>
      <c r="I21" s="436"/>
      <c r="J21" s="343">
        <f>Apr!I60</f>
        <v>300</v>
      </c>
      <c r="K21" s="343"/>
      <c r="L21" s="343"/>
      <c r="M21" s="343">
        <f>SUM(Apr!L60+May!L60+Jun!L60)</f>
        <v>0</v>
      </c>
      <c r="N21" s="343"/>
      <c r="O21" s="343"/>
      <c r="P21" s="343">
        <f>SUM(Apr!O60+May!O60+Jun!O60)</f>
        <v>0</v>
      </c>
      <c r="Q21" s="343"/>
      <c r="R21" s="343"/>
      <c r="S21" s="361">
        <f t="shared" si="0"/>
        <v>300</v>
      </c>
      <c r="T21" s="361"/>
      <c r="U21" s="361"/>
    </row>
    <row r="22" spans="2:21" ht="12.75" customHeight="1">
      <c r="B22" s="436" t="s">
        <v>328</v>
      </c>
      <c r="C22" s="436"/>
      <c r="D22" s="436"/>
      <c r="E22" s="436"/>
      <c r="F22" s="436"/>
      <c r="G22" s="436"/>
      <c r="H22" s="436"/>
      <c r="I22" s="436"/>
      <c r="J22" s="343">
        <f>Apr!I61</f>
        <v>0</v>
      </c>
      <c r="K22" s="343"/>
      <c r="L22" s="343"/>
      <c r="M22" s="343">
        <f>SUM(Apr!L61+May!L61+Jun!L61)</f>
        <v>0</v>
      </c>
      <c r="N22" s="343"/>
      <c r="O22" s="343"/>
      <c r="P22" s="343">
        <f>SUM(Apr!O61+May!O61+Jun!O61)</f>
        <v>0</v>
      </c>
      <c r="Q22" s="343"/>
      <c r="R22" s="343"/>
      <c r="S22" s="361">
        <f t="shared" si="0"/>
        <v>0</v>
      </c>
      <c r="T22" s="361"/>
      <c r="U22" s="361"/>
    </row>
    <row r="23" spans="2:21" ht="12.75" customHeight="1">
      <c r="B23" s="340" t="s">
        <v>410</v>
      </c>
      <c r="C23" s="341"/>
      <c r="D23" s="341"/>
      <c r="E23" s="341"/>
      <c r="F23" s="341"/>
      <c r="G23" s="341"/>
      <c r="H23" s="341"/>
      <c r="I23" s="342"/>
      <c r="J23" s="343">
        <f>Apr!I62</f>
        <v>937.3900000000001</v>
      </c>
      <c r="K23" s="343"/>
      <c r="L23" s="343"/>
      <c r="M23" s="343">
        <f>SUM(Apr!L62+May!L62+Jun!L62)</f>
        <v>0</v>
      </c>
      <c r="N23" s="343"/>
      <c r="O23" s="343"/>
      <c r="P23" s="343">
        <f>SUM(Apr!O62+May!O62+Jun!O62)</f>
        <v>0</v>
      </c>
      <c r="Q23" s="343"/>
      <c r="R23" s="343"/>
      <c r="S23" s="361">
        <f t="shared" si="0"/>
        <v>937.3900000000001</v>
      </c>
      <c r="T23" s="361"/>
      <c r="U23" s="361"/>
    </row>
    <row r="24" spans="2:21" ht="12.75" customHeight="1">
      <c r="B24" s="340" t="s">
        <v>97</v>
      </c>
      <c r="C24" s="341"/>
      <c r="D24" s="341"/>
      <c r="E24" s="341"/>
      <c r="F24" s="341"/>
      <c r="G24" s="341"/>
      <c r="H24" s="341"/>
      <c r="I24" s="342"/>
      <c r="J24" s="343">
        <f>Apr!I63</f>
        <v>3400</v>
      </c>
      <c r="K24" s="343"/>
      <c r="L24" s="343"/>
      <c r="M24" s="343">
        <f>SUM(Apr!L63+May!L63+Jun!L63)</f>
        <v>0</v>
      </c>
      <c r="N24" s="343"/>
      <c r="O24" s="343"/>
      <c r="P24" s="343">
        <f>SUM(Apr!O63+May!O63+Jun!O63)</f>
        <v>0</v>
      </c>
      <c r="Q24" s="343"/>
      <c r="R24" s="343"/>
      <c r="S24" s="361">
        <f>J24+M24-P24</f>
        <v>3400</v>
      </c>
      <c r="T24" s="361"/>
      <c r="U24" s="361"/>
    </row>
    <row r="25" spans="2:21" ht="12.75" customHeight="1">
      <c r="B25" s="340" t="s">
        <v>96</v>
      </c>
      <c r="C25" s="341"/>
      <c r="D25" s="341"/>
      <c r="E25" s="341"/>
      <c r="F25" s="341"/>
      <c r="G25" s="341"/>
      <c r="H25" s="341"/>
      <c r="I25" s="342"/>
      <c r="J25" s="343">
        <f>Apr!I64</f>
        <v>9400</v>
      </c>
      <c r="K25" s="343"/>
      <c r="L25" s="343"/>
      <c r="M25" s="343">
        <f>SUM(Apr!L64+May!L64+Jun!L64)</f>
        <v>0</v>
      </c>
      <c r="N25" s="343"/>
      <c r="O25" s="343"/>
      <c r="P25" s="343">
        <f>SUM(Apr!O64+May!O64+Jun!O64)</f>
        <v>0</v>
      </c>
      <c r="Q25" s="343"/>
      <c r="R25" s="343"/>
      <c r="S25" s="361">
        <f>J25+M25-P25</f>
        <v>9400</v>
      </c>
      <c r="T25" s="361"/>
      <c r="U25" s="361"/>
    </row>
    <row r="26" spans="2:21" ht="12.75" customHeight="1">
      <c r="B26" s="340" t="s">
        <v>98</v>
      </c>
      <c r="C26" s="341"/>
      <c r="D26" s="341"/>
      <c r="E26" s="341"/>
      <c r="F26" s="341"/>
      <c r="G26" s="341"/>
      <c r="H26" s="341"/>
      <c r="I26" s="342"/>
      <c r="J26" s="343">
        <f>Apr!I65</f>
        <v>4076.1400000000003</v>
      </c>
      <c r="K26" s="343"/>
      <c r="L26" s="343"/>
      <c r="M26" s="343">
        <f>SUM(Apr!L65+May!L65+Jun!L65)</f>
        <v>0</v>
      </c>
      <c r="N26" s="343"/>
      <c r="O26" s="343"/>
      <c r="P26" s="343">
        <f>SUM(Apr!O65+May!O65+Jun!O65)</f>
        <v>0</v>
      </c>
      <c r="Q26" s="343"/>
      <c r="R26" s="343"/>
      <c r="S26" s="361">
        <f>J26+M26-P26</f>
        <v>4076.1400000000003</v>
      </c>
      <c r="T26" s="361"/>
      <c r="U26" s="361"/>
    </row>
    <row r="27" spans="2:21" ht="9" customHeight="1">
      <c r="B27" s="443" t="s">
        <v>402</v>
      </c>
      <c r="C27" s="444"/>
      <c r="D27" s="444"/>
      <c r="E27" s="444"/>
      <c r="F27" s="444"/>
      <c r="G27" s="444"/>
      <c r="H27" s="444"/>
      <c r="I27" s="445"/>
      <c r="J27" s="452"/>
      <c r="K27" s="453"/>
      <c r="L27" s="454"/>
      <c r="M27" s="452"/>
      <c r="N27" s="453"/>
      <c r="O27" s="454"/>
      <c r="P27" s="452"/>
      <c r="Q27" s="453"/>
      <c r="R27" s="454"/>
      <c r="S27" s="417" t="s">
        <v>401</v>
      </c>
      <c r="T27" s="418"/>
      <c r="U27" s="419"/>
    </row>
    <row r="28" spans="2:21" ht="9" customHeight="1">
      <c r="B28" s="446"/>
      <c r="C28" s="447"/>
      <c r="D28" s="447"/>
      <c r="E28" s="447"/>
      <c r="F28" s="447"/>
      <c r="G28" s="447"/>
      <c r="H28" s="447"/>
      <c r="I28" s="448"/>
      <c r="J28" s="458">
        <f>SUM(J15:L26)</f>
        <v>36967.87999999999</v>
      </c>
      <c r="K28" s="459"/>
      <c r="L28" s="460"/>
      <c r="M28" s="458">
        <f>SUM(M15:O26)</f>
        <v>0</v>
      </c>
      <c r="N28" s="459"/>
      <c r="O28" s="460"/>
      <c r="P28" s="458">
        <f>SUM(P15:R26)</f>
        <v>0</v>
      </c>
      <c r="Q28" s="459"/>
      <c r="R28" s="460"/>
      <c r="S28" s="437">
        <f>J28+M28-P28</f>
        <v>36967.87999999999</v>
      </c>
      <c r="T28" s="438"/>
      <c r="U28" s="439"/>
    </row>
    <row r="29" spans="2:21" ht="9" customHeight="1">
      <c r="B29" s="449"/>
      <c r="C29" s="450"/>
      <c r="D29" s="450"/>
      <c r="E29" s="450"/>
      <c r="F29" s="450"/>
      <c r="G29" s="450"/>
      <c r="H29" s="450"/>
      <c r="I29" s="451"/>
      <c r="J29" s="461"/>
      <c r="K29" s="462"/>
      <c r="L29" s="463"/>
      <c r="M29" s="461"/>
      <c r="N29" s="462"/>
      <c r="O29" s="463"/>
      <c r="P29" s="461"/>
      <c r="Q29" s="462"/>
      <c r="R29" s="463"/>
      <c r="S29" s="440"/>
      <c r="T29" s="441"/>
      <c r="U29" s="442"/>
    </row>
    <row r="30" spans="2:21" ht="12">
      <c r="B30" s="19"/>
      <c r="C30" s="19"/>
      <c r="D30" s="19"/>
      <c r="E30" s="19"/>
      <c r="F30" s="19"/>
      <c r="G30" s="19"/>
      <c r="H30" s="19"/>
      <c r="I30" s="19"/>
      <c r="J30" s="32"/>
      <c r="K30" s="32"/>
      <c r="L30" s="32"/>
      <c r="M30" s="32"/>
      <c r="N30" s="32"/>
      <c r="O30" s="32"/>
      <c r="P30" s="32"/>
      <c r="Q30" s="32"/>
      <c r="R30" s="32"/>
      <c r="S30" s="32"/>
      <c r="T30" s="32"/>
      <c r="U30" s="32"/>
    </row>
    <row r="31" spans="2:21" ht="12.75" customHeight="1">
      <c r="B31" s="45"/>
      <c r="C31" s="464" t="s">
        <v>309</v>
      </c>
      <c r="D31" s="465"/>
      <c r="E31" s="465"/>
      <c r="F31" s="465"/>
      <c r="G31" s="465"/>
      <c r="H31" s="465"/>
      <c r="I31" s="466"/>
      <c r="J31" s="32"/>
      <c r="K31" s="46"/>
      <c r="L31" s="469" t="s">
        <v>128</v>
      </c>
      <c r="M31" s="465"/>
      <c r="N31" s="465"/>
      <c r="O31" s="465"/>
      <c r="P31" s="465"/>
      <c r="Q31" s="465"/>
      <c r="R31" s="465"/>
      <c r="S31" s="465"/>
      <c r="T31" s="465"/>
      <c r="U31" s="466"/>
    </row>
    <row r="32" spans="2:21" ht="12.75" customHeight="1">
      <c r="B32" s="49" t="s">
        <v>307</v>
      </c>
      <c r="C32" s="467"/>
      <c r="D32" s="467"/>
      <c r="E32" s="467"/>
      <c r="F32" s="467"/>
      <c r="G32" s="467"/>
      <c r="H32" s="467"/>
      <c r="I32" s="468"/>
      <c r="J32" s="32"/>
      <c r="K32" s="50" t="s">
        <v>308</v>
      </c>
      <c r="L32" s="467"/>
      <c r="M32" s="467"/>
      <c r="N32" s="467"/>
      <c r="O32" s="467"/>
      <c r="P32" s="467"/>
      <c r="Q32" s="467"/>
      <c r="R32" s="467"/>
      <c r="S32" s="467"/>
      <c r="T32" s="467"/>
      <c r="U32" s="468"/>
    </row>
    <row r="33" spans="2:21" ht="6" customHeight="1">
      <c r="B33" s="51"/>
      <c r="C33" s="47"/>
      <c r="D33" s="47"/>
      <c r="E33" s="47"/>
      <c r="F33" s="47"/>
      <c r="G33" s="47"/>
      <c r="H33" s="47"/>
      <c r="I33" s="48"/>
      <c r="J33" s="32"/>
      <c r="K33" s="52"/>
      <c r="L33" s="47"/>
      <c r="M33" s="47"/>
      <c r="N33" s="47"/>
      <c r="O33" s="47"/>
      <c r="P33" s="47"/>
      <c r="Q33" s="47"/>
      <c r="R33" s="47"/>
      <c r="S33" s="47"/>
      <c r="T33" s="47"/>
      <c r="U33" s="48"/>
    </row>
    <row r="34" spans="2:21" ht="12.75" customHeight="1">
      <c r="B34" s="423" t="s">
        <v>403</v>
      </c>
      <c r="C34" s="424"/>
      <c r="D34" s="424"/>
      <c r="E34" s="424"/>
      <c r="F34" s="424"/>
      <c r="G34" s="434" t="s">
        <v>325</v>
      </c>
      <c r="H34" s="434"/>
      <c r="I34" s="434"/>
      <c r="J34" s="32"/>
      <c r="K34" s="456" t="s">
        <v>297</v>
      </c>
      <c r="L34" s="457"/>
      <c r="M34" s="457"/>
      <c r="N34" s="457"/>
      <c r="O34" s="457"/>
      <c r="P34" s="32"/>
      <c r="Q34" s="32"/>
      <c r="R34" s="32"/>
      <c r="S34" s="32"/>
      <c r="T34" s="32"/>
      <c r="U34" s="37"/>
    </row>
    <row r="35" spans="2:21" ht="12.75" customHeight="1">
      <c r="B35" s="423" t="s">
        <v>404</v>
      </c>
      <c r="C35" s="424"/>
      <c r="D35" s="424"/>
      <c r="E35" s="424"/>
      <c r="F35" s="424"/>
      <c r="G35" s="434" t="s">
        <v>326</v>
      </c>
      <c r="H35" s="434"/>
      <c r="I35" s="434"/>
      <c r="J35" s="32"/>
      <c r="K35" s="421" t="s">
        <v>298</v>
      </c>
      <c r="L35" s="416"/>
      <c r="M35" s="416"/>
      <c r="N35" s="416"/>
      <c r="O35" s="416"/>
      <c r="P35" s="360">
        <f>'Accounts Worksheet'!G3</f>
        <v>0</v>
      </c>
      <c r="Q35" s="360"/>
      <c r="R35" s="360"/>
      <c r="S35" s="32"/>
      <c r="T35" s="32"/>
      <c r="U35" s="37"/>
    </row>
    <row r="36" spans="2:21" ht="12.75" customHeight="1">
      <c r="B36" s="423" t="s">
        <v>405</v>
      </c>
      <c r="C36" s="424"/>
      <c r="D36" s="424"/>
      <c r="E36" s="424"/>
      <c r="F36" s="424"/>
      <c r="G36" s="434"/>
      <c r="H36" s="434"/>
      <c r="I36" s="434"/>
      <c r="J36" s="32"/>
      <c r="K36" s="421" t="s">
        <v>299</v>
      </c>
      <c r="L36" s="416"/>
      <c r="M36" s="416"/>
      <c r="N36" s="416"/>
      <c r="O36" s="416"/>
      <c r="P36" s="360">
        <f>'Accounts Worksheet'!G4</f>
        <v>0</v>
      </c>
      <c r="Q36" s="360"/>
      <c r="R36" s="360"/>
      <c r="S36" s="32"/>
      <c r="T36" s="32"/>
      <c r="U36" s="37"/>
    </row>
    <row r="37" spans="2:21" ht="12.75" customHeight="1">
      <c r="B37" s="423" t="s">
        <v>289</v>
      </c>
      <c r="C37" s="424"/>
      <c r="D37" s="424"/>
      <c r="E37" s="424"/>
      <c r="F37" s="424"/>
      <c r="G37" s="434" t="s">
        <v>326</v>
      </c>
      <c r="H37" s="434"/>
      <c r="I37" s="434"/>
      <c r="J37" s="32"/>
      <c r="K37" s="421" t="s">
        <v>300</v>
      </c>
      <c r="L37" s="416"/>
      <c r="M37" s="416"/>
      <c r="N37" s="416"/>
      <c r="O37" s="416"/>
      <c r="P37" s="360">
        <f>'Accounts Worksheet'!G5</f>
        <v>0</v>
      </c>
      <c r="Q37" s="360"/>
      <c r="R37" s="360"/>
      <c r="S37" s="32"/>
      <c r="T37" s="32"/>
      <c r="U37" s="37"/>
    </row>
    <row r="38" spans="2:21" ht="12.75" customHeight="1">
      <c r="B38" s="423" t="s">
        <v>290</v>
      </c>
      <c r="C38" s="424"/>
      <c r="D38" s="424"/>
      <c r="E38" s="424"/>
      <c r="F38" s="424"/>
      <c r="G38" s="434" t="s">
        <v>325</v>
      </c>
      <c r="H38" s="434"/>
      <c r="I38" s="434"/>
      <c r="J38" s="32"/>
      <c r="K38" s="38"/>
      <c r="L38" s="9"/>
      <c r="M38" s="32"/>
      <c r="N38" s="435" t="s">
        <v>306</v>
      </c>
      <c r="O38" s="455"/>
      <c r="P38" s="455"/>
      <c r="Q38" s="455"/>
      <c r="R38" s="455"/>
      <c r="S38" s="360">
        <f>P35-P36+P37</f>
        <v>0</v>
      </c>
      <c r="T38" s="360"/>
      <c r="U38" s="360"/>
    </row>
    <row r="39" spans="2:21" ht="12.75" customHeight="1">
      <c r="B39" s="423" t="s">
        <v>291</v>
      </c>
      <c r="C39" s="424"/>
      <c r="D39" s="424"/>
      <c r="E39" s="424"/>
      <c r="F39" s="424"/>
      <c r="G39" s="420">
        <v>0</v>
      </c>
      <c r="H39" s="420"/>
      <c r="I39" s="420"/>
      <c r="J39" s="32"/>
      <c r="K39" s="39"/>
      <c r="L39" s="32"/>
      <c r="M39" s="32"/>
      <c r="N39" s="7"/>
      <c r="O39" s="7"/>
      <c r="P39" s="7"/>
      <c r="Q39" s="7"/>
      <c r="R39" s="7"/>
      <c r="S39" s="9"/>
      <c r="T39" s="9"/>
      <c r="U39" s="41"/>
    </row>
    <row r="40" spans="2:21" ht="12.75" customHeight="1">
      <c r="B40" s="423" t="s">
        <v>292</v>
      </c>
      <c r="C40" s="424"/>
      <c r="D40" s="424"/>
      <c r="E40" s="424"/>
      <c r="F40" s="424"/>
      <c r="G40" s="420">
        <v>495000</v>
      </c>
      <c r="H40" s="420"/>
      <c r="I40" s="420"/>
      <c r="J40" s="32"/>
      <c r="K40" s="38"/>
      <c r="L40" s="33"/>
      <c r="M40" s="32"/>
      <c r="N40" s="435" t="s">
        <v>301</v>
      </c>
      <c r="O40" s="416"/>
      <c r="P40" s="416"/>
      <c r="Q40" s="416"/>
      <c r="R40" s="416"/>
      <c r="S40" s="360">
        <f>S20</f>
        <v>22827.72</v>
      </c>
      <c r="T40" s="360"/>
      <c r="U40" s="360"/>
    </row>
    <row r="41" spans="2:21" ht="12.75" customHeight="1">
      <c r="B41" s="423" t="s">
        <v>293</v>
      </c>
      <c r="C41" s="424"/>
      <c r="D41" s="424"/>
      <c r="E41" s="424"/>
      <c r="F41" s="424"/>
      <c r="G41" s="420">
        <v>600000</v>
      </c>
      <c r="H41" s="420"/>
      <c r="I41" s="420"/>
      <c r="J41" s="32"/>
      <c r="K41" s="38"/>
      <c r="L41" s="33"/>
      <c r="M41" s="32"/>
      <c r="N41" s="435" t="s">
        <v>302</v>
      </c>
      <c r="O41" s="416"/>
      <c r="P41" s="416"/>
      <c r="Q41" s="416"/>
      <c r="R41" s="416"/>
      <c r="S41" s="360">
        <f>S21</f>
        <v>300</v>
      </c>
      <c r="T41" s="360"/>
      <c r="U41" s="360"/>
    </row>
    <row r="42" spans="2:21" ht="12.75" customHeight="1">
      <c r="B42" s="423" t="s">
        <v>294</v>
      </c>
      <c r="C42" s="424"/>
      <c r="D42" s="424"/>
      <c r="E42" s="424"/>
      <c r="F42" s="424"/>
      <c r="G42" s="420">
        <f>'Accounts Worksheet'!G18</f>
        <v>0</v>
      </c>
      <c r="H42" s="420"/>
      <c r="I42" s="420"/>
      <c r="J42" s="32"/>
      <c r="K42" s="38"/>
      <c r="L42" s="33"/>
      <c r="M42" s="32"/>
      <c r="N42" s="415" t="s">
        <v>303</v>
      </c>
      <c r="O42" s="416"/>
      <c r="P42" s="416"/>
      <c r="Q42" s="416"/>
      <c r="R42" s="416"/>
      <c r="S42" s="360">
        <f>SUM(S38,S40,S41)</f>
        <v>23127.72</v>
      </c>
      <c r="T42" s="422"/>
      <c r="U42" s="422"/>
    </row>
    <row r="43" spans="2:21" ht="12.75" customHeight="1">
      <c r="B43" s="423" t="s">
        <v>295</v>
      </c>
      <c r="C43" s="424"/>
      <c r="D43" s="424"/>
      <c r="E43" s="424"/>
      <c r="F43" s="424"/>
      <c r="G43" s="420">
        <v>55000</v>
      </c>
      <c r="H43" s="420"/>
      <c r="I43" s="420"/>
      <c r="J43" s="32"/>
      <c r="K43" s="38"/>
      <c r="L43" s="9"/>
      <c r="M43" s="32"/>
      <c r="N43" s="435" t="s">
        <v>304</v>
      </c>
      <c r="O43" s="416"/>
      <c r="P43" s="416"/>
      <c r="Q43" s="416"/>
      <c r="R43" s="416"/>
      <c r="S43" s="360">
        <v>0</v>
      </c>
      <c r="T43" s="422"/>
      <c r="U43" s="422"/>
    </row>
    <row r="44" spans="2:21" ht="12.75" customHeight="1">
      <c r="B44" s="423" t="s">
        <v>296</v>
      </c>
      <c r="C44" s="424"/>
      <c r="D44" s="424"/>
      <c r="E44" s="424"/>
      <c r="F44" s="424"/>
      <c r="G44" s="420">
        <v>350000</v>
      </c>
      <c r="H44" s="420"/>
      <c r="I44" s="420"/>
      <c r="J44" s="32"/>
      <c r="K44" s="40"/>
      <c r="L44" s="9"/>
      <c r="M44" s="32"/>
      <c r="N44" s="415" t="s">
        <v>305</v>
      </c>
      <c r="O44" s="416"/>
      <c r="P44" s="416"/>
      <c r="Q44" s="416"/>
      <c r="R44" s="416"/>
      <c r="S44" s="367">
        <f>SUM(S42:U43)</f>
        <v>23127.72</v>
      </c>
      <c r="T44" s="433"/>
      <c r="U44" s="433"/>
    </row>
    <row r="45" spans="2:21" ht="6" customHeight="1">
      <c r="B45" s="35"/>
      <c r="C45" s="14"/>
      <c r="D45" s="14"/>
      <c r="E45" s="14"/>
      <c r="F45" s="14"/>
      <c r="G45" s="14"/>
      <c r="H45" s="14"/>
      <c r="I45" s="36"/>
      <c r="J45" s="32"/>
      <c r="K45" s="42"/>
      <c r="L45" s="43"/>
      <c r="M45" s="34"/>
      <c r="N45" s="34"/>
      <c r="O45" s="12"/>
      <c r="P45" s="12"/>
      <c r="Q45" s="12"/>
      <c r="R45" s="12"/>
      <c r="S45" s="12"/>
      <c r="T45" s="12"/>
      <c r="U45" s="44"/>
    </row>
    <row r="46" spans="2:14" ht="12.75" customHeight="1">
      <c r="B46" s="19"/>
      <c r="C46" s="19"/>
      <c r="D46" s="19"/>
      <c r="E46" s="19"/>
      <c r="F46" s="19"/>
      <c r="G46" s="19"/>
      <c r="H46" s="19"/>
      <c r="I46" s="19"/>
      <c r="J46" s="32"/>
      <c r="M46" s="32"/>
      <c r="N46" s="32"/>
    </row>
    <row r="47" spans="2:21" ht="12.75" customHeight="1">
      <c r="B47" s="55" t="s">
        <v>311</v>
      </c>
      <c r="C47" s="399" t="s">
        <v>310</v>
      </c>
      <c r="D47" s="400"/>
      <c r="E47" s="400"/>
      <c r="F47" s="400"/>
      <c r="G47" s="400"/>
      <c r="H47" s="400"/>
      <c r="I47" s="400"/>
      <c r="J47" s="400"/>
      <c r="K47" s="400"/>
      <c r="L47" s="400"/>
      <c r="M47" s="400"/>
      <c r="N47" s="400"/>
      <c r="O47" s="400"/>
      <c r="Q47" s="428">
        <f>Jun!R4</f>
        <v>40732</v>
      </c>
      <c r="R47" s="428"/>
      <c r="S47" s="428"/>
      <c r="T47" s="428"/>
      <c r="U47" s="502"/>
    </row>
    <row r="48" spans="2:21" ht="12" customHeight="1">
      <c r="B48" s="19"/>
      <c r="C48" s="19"/>
      <c r="D48" s="19"/>
      <c r="E48" s="19"/>
      <c r="F48" s="19"/>
      <c r="G48" s="19"/>
      <c r="H48" s="19"/>
      <c r="I48" s="19"/>
      <c r="J48" s="32"/>
      <c r="M48" s="32"/>
      <c r="N48" s="32"/>
      <c r="Q48" s="430" t="s">
        <v>312</v>
      </c>
      <c r="R48" s="430"/>
      <c r="S48" s="430"/>
      <c r="T48" s="430"/>
      <c r="U48" s="431"/>
    </row>
    <row r="49" spans="2:26" ht="12.75" customHeight="1">
      <c r="B49" s="398" t="s">
        <v>313</v>
      </c>
      <c r="C49" s="315"/>
      <c r="D49" s="315"/>
      <c r="E49" s="315"/>
      <c r="F49" s="315"/>
      <c r="G49" s="315"/>
      <c r="H49" s="315"/>
      <c r="I49" s="315"/>
      <c r="J49" s="315"/>
      <c r="K49" s="315"/>
      <c r="L49" s="315"/>
      <c r="M49" s="315"/>
      <c r="N49" s="315"/>
      <c r="O49" s="315"/>
      <c r="P49" s="315"/>
      <c r="Q49" s="326" t="s">
        <v>372</v>
      </c>
      <c r="R49" s="432"/>
      <c r="S49" s="432"/>
      <c r="T49" s="432"/>
      <c r="U49" s="432"/>
      <c r="V49" s="9"/>
      <c r="W49" s="7"/>
      <c r="X49" s="7"/>
      <c r="Y49" s="7"/>
      <c r="Z49" s="7"/>
    </row>
    <row r="50" spans="2:26" ht="12" customHeight="1">
      <c r="B50" s="19"/>
      <c r="C50" s="19"/>
      <c r="D50" s="19"/>
      <c r="E50" s="19"/>
      <c r="F50" s="19"/>
      <c r="G50" s="19"/>
      <c r="H50" s="19"/>
      <c r="I50" s="19"/>
      <c r="J50" s="32"/>
      <c r="M50" s="32"/>
      <c r="N50" s="32"/>
      <c r="Q50" s="407" t="s">
        <v>373</v>
      </c>
      <c r="R50" s="315"/>
      <c r="S50" s="315"/>
      <c r="T50" s="315"/>
      <c r="U50" s="315"/>
      <c r="V50" s="53"/>
      <c r="W50" s="53"/>
      <c r="X50" s="53"/>
      <c r="Y50" s="53"/>
      <c r="Z50" s="53"/>
    </row>
    <row r="51" spans="2:21" ht="12.75" customHeight="1">
      <c r="B51" s="398" t="s">
        <v>314</v>
      </c>
      <c r="C51" s="315"/>
      <c r="D51" s="315"/>
      <c r="E51" s="315"/>
      <c r="F51" s="408">
        <f>Q8</f>
        <v>40724</v>
      </c>
      <c r="G51" s="327"/>
      <c r="H51" s="327"/>
      <c r="I51" s="327"/>
      <c r="J51" s="398" t="s">
        <v>315</v>
      </c>
      <c r="K51" s="315"/>
      <c r="L51" s="315"/>
      <c r="M51" s="315"/>
      <c r="N51" s="315"/>
      <c r="O51" s="315"/>
      <c r="P51" s="315"/>
      <c r="Q51" s="315"/>
      <c r="R51" s="315"/>
      <c r="S51" s="315"/>
      <c r="T51" s="315"/>
      <c r="U51" s="315"/>
    </row>
    <row r="52" spans="2:21" ht="20.25" customHeight="1">
      <c r="B52" s="398" t="s">
        <v>316</v>
      </c>
      <c r="C52" s="315"/>
      <c r="D52" s="315"/>
      <c r="E52" s="315"/>
      <c r="F52" s="315"/>
      <c r="G52" s="315"/>
      <c r="H52" s="315"/>
      <c r="I52" s="315"/>
      <c r="J52" s="315"/>
      <c r="K52" s="315"/>
      <c r="L52" s="315"/>
      <c r="M52" s="315"/>
      <c r="N52" s="315"/>
      <c r="O52" s="315"/>
      <c r="P52" s="315"/>
      <c r="Q52" s="315"/>
      <c r="R52" s="315"/>
      <c r="S52" s="315"/>
      <c r="T52" s="315"/>
      <c r="U52" s="315"/>
    </row>
    <row r="53" spans="2:20" ht="9" customHeight="1">
      <c r="B53" s="19"/>
      <c r="C53" s="19"/>
      <c r="D53" s="19"/>
      <c r="E53" s="19"/>
      <c r="F53" s="19"/>
      <c r="G53" s="19"/>
      <c r="H53" s="19"/>
      <c r="I53" s="19"/>
      <c r="J53" s="32"/>
      <c r="M53" s="32"/>
      <c r="N53" s="32"/>
      <c r="Q53" s="17"/>
      <c r="R53" s="17"/>
      <c r="S53" s="17"/>
      <c r="T53" s="17"/>
    </row>
    <row r="54" spans="2:21" ht="12.75" customHeight="1">
      <c r="B54" s="401" t="s">
        <v>319</v>
      </c>
      <c r="C54" s="402"/>
      <c r="D54" s="402"/>
      <c r="E54" s="402"/>
      <c r="F54" s="403" t="s">
        <v>129</v>
      </c>
      <c r="G54" s="404"/>
      <c r="H54" s="404"/>
      <c r="I54" s="404"/>
      <c r="J54" s="404"/>
      <c r="L54" s="425" t="s">
        <v>317</v>
      </c>
      <c r="M54" s="315"/>
      <c r="N54" s="405"/>
      <c r="O54" s="317"/>
      <c r="P54" s="317"/>
      <c r="Q54" s="317"/>
      <c r="R54" s="317"/>
      <c r="S54" s="317"/>
      <c r="T54" s="397" t="s">
        <v>318</v>
      </c>
      <c r="U54" s="315"/>
    </row>
    <row r="55" spans="2:20" ht="12.75" customHeight="1">
      <c r="B55" s="19"/>
      <c r="C55" s="19"/>
      <c r="D55" s="19"/>
      <c r="E55" s="19"/>
      <c r="F55" s="406" t="s">
        <v>320</v>
      </c>
      <c r="G55" s="313"/>
      <c r="H55" s="313"/>
      <c r="I55" s="313"/>
      <c r="J55" s="313"/>
      <c r="L55" s="32"/>
      <c r="M55" s="32"/>
      <c r="N55" s="501" t="s">
        <v>264</v>
      </c>
      <c r="O55" s="396"/>
      <c r="P55" s="396"/>
      <c r="Q55" s="396"/>
      <c r="R55" s="396"/>
      <c r="S55" s="396"/>
      <c r="T55" s="2"/>
    </row>
    <row r="56" spans="2:21" ht="12.75" customHeight="1">
      <c r="B56" s="19"/>
      <c r="C56" s="19"/>
      <c r="D56" s="19"/>
      <c r="E56" s="19"/>
      <c r="F56" s="19"/>
      <c r="G56" s="19"/>
      <c r="H56" s="19"/>
      <c r="I56" s="19"/>
      <c r="L56" s="425" t="s">
        <v>317</v>
      </c>
      <c r="M56" s="315"/>
      <c r="N56" s="405"/>
      <c r="O56" s="317"/>
      <c r="P56" s="317"/>
      <c r="Q56" s="317"/>
      <c r="R56" s="317"/>
      <c r="S56" s="317"/>
      <c r="T56" s="397" t="s">
        <v>318</v>
      </c>
      <c r="U56" s="315"/>
    </row>
    <row r="57" spans="2:20" ht="12.75" customHeight="1">
      <c r="B57" s="19"/>
      <c r="C57" s="19"/>
      <c r="D57" s="19"/>
      <c r="E57" s="19"/>
      <c r="F57" s="403" t="s">
        <v>286</v>
      </c>
      <c r="G57" s="404"/>
      <c r="H57" s="404"/>
      <c r="I57" s="404"/>
      <c r="J57" s="404"/>
      <c r="L57" s="32"/>
      <c r="M57" s="32"/>
      <c r="N57" s="501" t="s">
        <v>8</v>
      </c>
      <c r="O57" s="396"/>
      <c r="P57" s="396"/>
      <c r="Q57" s="396"/>
      <c r="R57" s="396"/>
      <c r="S57" s="396"/>
      <c r="T57" s="54"/>
    </row>
    <row r="58" spans="2:21" ht="12.75" customHeight="1">
      <c r="B58" s="19"/>
      <c r="C58" s="19"/>
      <c r="D58" s="19"/>
      <c r="E58" s="19"/>
      <c r="F58" s="403" t="s">
        <v>287</v>
      </c>
      <c r="G58" s="404"/>
      <c r="H58" s="404"/>
      <c r="I58" s="404"/>
      <c r="J58" s="404"/>
      <c r="L58" s="425" t="s">
        <v>317</v>
      </c>
      <c r="M58" s="315"/>
      <c r="N58" s="405"/>
      <c r="O58" s="317"/>
      <c r="P58" s="317"/>
      <c r="Q58" s="317"/>
      <c r="R58" s="317"/>
      <c r="S58" s="317"/>
      <c r="T58" s="397" t="s">
        <v>318</v>
      </c>
      <c r="U58" s="315"/>
    </row>
    <row r="59" spans="2:20" ht="12.75" customHeight="1">
      <c r="B59" s="19"/>
      <c r="C59" s="19"/>
      <c r="D59" s="19"/>
      <c r="E59" s="19"/>
      <c r="F59" s="406" t="s">
        <v>321</v>
      </c>
      <c r="G59" s="313"/>
      <c r="H59" s="313"/>
      <c r="I59" s="313"/>
      <c r="J59" s="313"/>
      <c r="M59" s="32"/>
      <c r="N59" s="501" t="s">
        <v>27</v>
      </c>
      <c r="O59" s="396"/>
      <c r="P59" s="396"/>
      <c r="Q59" s="396"/>
      <c r="R59" s="396"/>
      <c r="S59" s="396"/>
      <c r="T59" s="17"/>
    </row>
    <row r="60" spans="2:20" ht="12.75" customHeight="1">
      <c r="B60" s="19"/>
      <c r="C60" s="19"/>
      <c r="D60" s="19"/>
      <c r="E60" s="19"/>
      <c r="F60" s="19"/>
      <c r="G60" s="19"/>
      <c r="H60" s="19"/>
      <c r="I60" s="19"/>
      <c r="J60" s="32"/>
      <c r="M60" s="32"/>
      <c r="N60" s="32"/>
      <c r="Q60" s="17"/>
      <c r="R60" s="17"/>
      <c r="S60" s="17"/>
      <c r="T60" s="17"/>
    </row>
    <row r="61" spans="2:20" ht="12.75" customHeight="1">
      <c r="B61" s="426" t="s">
        <v>329</v>
      </c>
      <c r="C61" s="315"/>
      <c r="D61" s="315"/>
      <c r="E61" s="315"/>
      <c r="F61" s="315"/>
      <c r="G61" s="315"/>
      <c r="H61" s="315"/>
      <c r="I61" s="315"/>
      <c r="J61" s="315"/>
      <c r="K61" s="315"/>
      <c r="L61" s="315"/>
      <c r="M61" s="429" t="s">
        <v>130</v>
      </c>
      <c r="N61" s="404"/>
      <c r="O61" s="404"/>
      <c r="P61" s="404"/>
      <c r="Q61" s="404"/>
      <c r="R61" s="404"/>
      <c r="S61" s="404"/>
      <c r="T61" s="17"/>
    </row>
    <row r="62" spans="2:21" ht="12.75" customHeight="1">
      <c r="B62" s="426" t="s">
        <v>330</v>
      </c>
      <c r="C62" s="315"/>
      <c r="D62" s="315"/>
      <c r="E62" s="427">
        <v>50000</v>
      </c>
      <c r="F62" s="427"/>
      <c r="G62" s="427"/>
      <c r="H62" s="27" t="s">
        <v>322</v>
      </c>
      <c r="I62" s="428">
        <v>40786</v>
      </c>
      <c r="J62" s="428"/>
      <c r="K62" s="428"/>
      <c r="L62" s="426" t="s">
        <v>323</v>
      </c>
      <c r="M62" s="315"/>
      <c r="N62" s="315"/>
      <c r="O62" s="315"/>
      <c r="P62" s="315"/>
      <c r="Q62" s="315"/>
      <c r="R62" s="315"/>
      <c r="S62" s="315"/>
      <c r="T62" s="315"/>
      <c r="U62" s="315"/>
    </row>
    <row r="63" spans="2:21" ht="12.75" customHeight="1">
      <c r="B63" s="426" t="s">
        <v>331</v>
      </c>
      <c r="C63" s="315"/>
      <c r="D63" s="315"/>
      <c r="E63" s="315"/>
      <c r="F63" s="315"/>
      <c r="G63" s="315"/>
      <c r="H63" s="315"/>
      <c r="I63" s="315"/>
      <c r="J63" s="315"/>
      <c r="K63" s="315"/>
      <c r="L63" s="315"/>
      <c r="M63" s="315"/>
      <c r="N63" s="315"/>
      <c r="O63" s="315"/>
      <c r="P63" s="315"/>
      <c r="Q63" s="315"/>
      <c r="R63" s="315"/>
      <c r="S63" s="315"/>
      <c r="T63" s="315"/>
      <c r="U63" s="315"/>
    </row>
    <row r="64" spans="2:21" ht="12.75" customHeight="1">
      <c r="B64" s="19"/>
      <c r="C64" s="19"/>
      <c r="D64" s="19"/>
      <c r="E64" s="19"/>
      <c r="F64" s="19"/>
      <c r="G64" s="19"/>
      <c r="H64" s="19"/>
      <c r="I64" s="19"/>
      <c r="J64" s="32"/>
      <c r="L64" s="425" t="s">
        <v>317</v>
      </c>
      <c r="M64" s="315"/>
      <c r="N64" s="405"/>
      <c r="O64" s="317"/>
      <c r="P64" s="317"/>
      <c r="Q64" s="317"/>
      <c r="R64" s="317"/>
      <c r="S64" s="317"/>
      <c r="T64" s="397" t="s">
        <v>324</v>
      </c>
      <c r="U64" s="315"/>
    </row>
    <row r="65" spans="2:20" ht="12.75" customHeight="1">
      <c r="B65" s="19"/>
      <c r="C65" s="19"/>
      <c r="D65" s="19"/>
      <c r="E65" s="19"/>
      <c r="F65" s="19"/>
      <c r="G65" s="19"/>
      <c r="H65" s="19"/>
      <c r="I65" s="19"/>
      <c r="J65" s="32"/>
      <c r="K65" s="32"/>
      <c r="M65" s="32"/>
      <c r="N65" s="501" t="s">
        <v>21</v>
      </c>
      <c r="O65" s="396"/>
      <c r="P65" s="396"/>
      <c r="Q65" s="396"/>
      <c r="R65" s="396"/>
      <c r="S65" s="396"/>
      <c r="T65" s="17"/>
    </row>
  </sheetData>
  <sheetProtection/>
  <mergeCells count="176">
    <mergeCell ref="K35:O35"/>
    <mergeCell ref="B34:F34"/>
    <mergeCell ref="B35:F35"/>
    <mergeCell ref="G35:I36"/>
    <mergeCell ref="K36:O36"/>
    <mergeCell ref="F51:I51"/>
    <mergeCell ref="N41:R41"/>
    <mergeCell ref="G40:I40"/>
    <mergeCell ref="G41:I41"/>
    <mergeCell ref="G42:I42"/>
    <mergeCell ref="F54:J54"/>
    <mergeCell ref="N54:S54"/>
    <mergeCell ref="B52:U52"/>
    <mergeCell ref="L54:M54"/>
    <mergeCell ref="T54:U54"/>
    <mergeCell ref="J51:U51"/>
    <mergeCell ref="B51:E51"/>
    <mergeCell ref="B54:E54"/>
    <mergeCell ref="L58:M58"/>
    <mergeCell ref="S20:U20"/>
    <mergeCell ref="S21:U21"/>
    <mergeCell ref="S22:U22"/>
    <mergeCell ref="P19:R19"/>
    <mergeCell ref="P20:R20"/>
    <mergeCell ref="B49:P49"/>
    <mergeCell ref="C47:O47"/>
    <mergeCell ref="C31:I32"/>
    <mergeCell ref="L31:U32"/>
    <mergeCell ref="N65:S65"/>
    <mergeCell ref="T58:U58"/>
    <mergeCell ref="F55:J55"/>
    <mergeCell ref="I62:K62"/>
    <mergeCell ref="M61:S61"/>
    <mergeCell ref="F59:J59"/>
    <mergeCell ref="N55:S55"/>
    <mergeCell ref="N59:S59"/>
    <mergeCell ref="F57:J57"/>
    <mergeCell ref="F58:J58"/>
    <mergeCell ref="B25:I25"/>
    <mergeCell ref="J20:L20"/>
    <mergeCell ref="J21:L21"/>
    <mergeCell ref="J22:L22"/>
    <mergeCell ref="P22:R22"/>
    <mergeCell ref="B22:I22"/>
    <mergeCell ref="M22:O22"/>
    <mergeCell ref="P21:R21"/>
    <mergeCell ref="B20:I20"/>
    <mergeCell ref="B21:I21"/>
    <mergeCell ref="L56:M56"/>
    <mergeCell ref="S40:U40"/>
    <mergeCell ref="K34:O34"/>
    <mergeCell ref="G34:I34"/>
    <mergeCell ref="M20:O20"/>
    <mergeCell ref="M21:O21"/>
    <mergeCell ref="J25:L25"/>
    <mergeCell ref="P27:R27"/>
    <mergeCell ref="P25:R25"/>
    <mergeCell ref="B26:I26"/>
    <mergeCell ref="Q48:U48"/>
    <mergeCell ref="Q49:U49"/>
    <mergeCell ref="N56:S56"/>
    <mergeCell ref="Q50:U50"/>
    <mergeCell ref="N58:S58"/>
    <mergeCell ref="S42:U42"/>
    <mergeCell ref="T56:U56"/>
    <mergeCell ref="N57:S57"/>
    <mergeCell ref="Q47:U47"/>
    <mergeCell ref="L64:M64"/>
    <mergeCell ref="N64:S64"/>
    <mergeCell ref="B61:L61"/>
    <mergeCell ref="B62:D62"/>
    <mergeCell ref="L62:U62"/>
    <mergeCell ref="T64:U64"/>
    <mergeCell ref="B63:U63"/>
    <mergeCell ref="E62:G62"/>
    <mergeCell ref="P36:R36"/>
    <mergeCell ref="P37:R37"/>
    <mergeCell ref="S44:U44"/>
    <mergeCell ref="N40:R40"/>
    <mergeCell ref="G43:I43"/>
    <mergeCell ref="S43:U43"/>
    <mergeCell ref="G44:I44"/>
    <mergeCell ref="S41:U41"/>
    <mergeCell ref="S38:U38"/>
    <mergeCell ref="K37:O37"/>
    <mergeCell ref="B44:F44"/>
    <mergeCell ref="N38:R38"/>
    <mergeCell ref="N43:R43"/>
    <mergeCell ref="N44:R44"/>
    <mergeCell ref="G38:I38"/>
    <mergeCell ref="G39:I39"/>
    <mergeCell ref="B38:F38"/>
    <mergeCell ref="B39:F39"/>
    <mergeCell ref="B40:F40"/>
    <mergeCell ref="B41:F41"/>
    <mergeCell ref="B23:I23"/>
    <mergeCell ref="J23:L23"/>
    <mergeCell ref="M23:O23"/>
    <mergeCell ref="B42:F42"/>
    <mergeCell ref="B43:F43"/>
    <mergeCell ref="B36:F36"/>
    <mergeCell ref="B37:F37"/>
    <mergeCell ref="G37:I37"/>
    <mergeCell ref="N42:R42"/>
    <mergeCell ref="P35:R35"/>
    <mergeCell ref="P28:R29"/>
    <mergeCell ref="S28:U29"/>
    <mergeCell ref="J26:L26"/>
    <mergeCell ref="S26:U26"/>
    <mergeCell ref="P26:R26"/>
    <mergeCell ref="S27:U27"/>
    <mergeCell ref="B27:I29"/>
    <mergeCell ref="J27:L27"/>
    <mergeCell ref="M27:O27"/>
    <mergeCell ref="M25:O25"/>
    <mergeCell ref="B24:I24"/>
    <mergeCell ref="J24:L24"/>
    <mergeCell ref="M24:O24"/>
    <mergeCell ref="M26:O26"/>
    <mergeCell ref="J28:L29"/>
    <mergeCell ref="M28:O29"/>
    <mergeCell ref="M13:O13"/>
    <mergeCell ref="J13:L13"/>
    <mergeCell ref="M15:O15"/>
    <mergeCell ref="S25:U25"/>
    <mergeCell ref="P23:R23"/>
    <mergeCell ref="S23:U23"/>
    <mergeCell ref="P24:R24"/>
    <mergeCell ref="S24:U24"/>
    <mergeCell ref="P18:R18"/>
    <mergeCell ref="S15:U15"/>
    <mergeCell ref="S16:U16"/>
    <mergeCell ref="P16:R16"/>
    <mergeCell ref="M19:O19"/>
    <mergeCell ref="J16:L16"/>
    <mergeCell ref="J17:L17"/>
    <mergeCell ref="S18:U18"/>
    <mergeCell ref="S19:U19"/>
    <mergeCell ref="B12:I14"/>
    <mergeCell ref="J12:L12"/>
    <mergeCell ref="M14:O14"/>
    <mergeCell ref="M12:O12"/>
    <mergeCell ref="S17:U17"/>
    <mergeCell ref="P13:R13"/>
    <mergeCell ref="M17:O17"/>
    <mergeCell ref="M16:O16"/>
    <mergeCell ref="P15:R15"/>
    <mergeCell ref="P17:R17"/>
    <mergeCell ref="B18:I18"/>
    <mergeCell ref="B19:I19"/>
    <mergeCell ref="B15:I15"/>
    <mergeCell ref="B16:I16"/>
    <mergeCell ref="B17:I17"/>
    <mergeCell ref="M18:O18"/>
    <mergeCell ref="J19:L19"/>
    <mergeCell ref="J18:L18"/>
    <mergeCell ref="Q8:U8"/>
    <mergeCell ref="S13:U13"/>
    <mergeCell ref="P14:R14"/>
    <mergeCell ref="S14:U14"/>
    <mergeCell ref="S12:U12"/>
    <mergeCell ref="G10:I10"/>
    <mergeCell ref="K10:M10"/>
    <mergeCell ref="O10:Q10"/>
    <mergeCell ref="P12:R12"/>
    <mergeCell ref="J14:L14"/>
    <mergeCell ref="B10:E10"/>
    <mergeCell ref="J15:L15"/>
    <mergeCell ref="S10:U10"/>
    <mergeCell ref="G2:P4"/>
    <mergeCell ref="B6:K6"/>
    <mergeCell ref="L6:U6"/>
    <mergeCell ref="L7:U7"/>
    <mergeCell ref="B8:D8"/>
    <mergeCell ref="L8:P8"/>
    <mergeCell ref="E8:K8"/>
  </mergeCells>
  <printOptions/>
  <pageMargins left="0.5" right="0" top="0" bottom="0" header="0.5" footer="0.5"/>
  <pageSetup fitToHeight="1" fitToWidth="1" horizontalDpi="600" verticalDpi="600" orientation="portrait" r:id="rId2"/>
  <drawing r:id="rId1"/>
</worksheet>
</file>

<file path=xl/worksheets/sheet17.xml><?xml version="1.0" encoding="utf-8"?>
<worksheet xmlns="http://schemas.openxmlformats.org/spreadsheetml/2006/main" xmlns:r="http://schemas.openxmlformats.org/officeDocument/2006/relationships">
  <sheetPr>
    <tabColor rgb="FFFFFF99"/>
    <pageSetUpPr fitToPage="1"/>
  </sheetPr>
  <dimension ref="A1:W67"/>
  <sheetViews>
    <sheetView zoomScale="125" zoomScaleNormal="125" zoomScalePageLayoutView="0" workbookViewId="0" topLeftCell="A1">
      <selection activeCell="V11" sqref="V11"/>
    </sheetView>
  </sheetViews>
  <sheetFormatPr defaultColWidth="9.140625" defaultRowHeight="12.75"/>
  <cols>
    <col min="1" max="9" width="5.00390625" style="3" customWidth="1"/>
    <col min="10" max="11" width="5.00390625" style="4" customWidth="1"/>
    <col min="12" max="19" width="5.00390625" style="3" customWidth="1"/>
    <col min="20" max="20" width="5.00390625" style="4" customWidth="1"/>
    <col min="21" max="21" width="9.140625" style="4" customWidth="1"/>
    <col min="22" max="22" width="9.140625" style="111" customWidth="1"/>
    <col min="23" max="16384" width="9.140625" style="3" customWidth="1"/>
  </cols>
  <sheetData>
    <row r="1" spans="7:22" ht="18">
      <c r="G1" s="178"/>
      <c r="H1" s="178"/>
      <c r="I1" s="178"/>
      <c r="J1" s="178" t="s">
        <v>34</v>
      </c>
      <c r="K1" s="178"/>
      <c r="L1" s="178"/>
      <c r="M1" s="178"/>
      <c r="N1" s="178"/>
      <c r="Q1" s="8"/>
      <c r="R1" s="24"/>
      <c r="S1" s="24"/>
      <c r="T1" s="24"/>
      <c r="V1" s="3"/>
    </row>
    <row r="2" spans="7:22" ht="12" customHeight="1">
      <c r="G2" s="15"/>
      <c r="H2" s="15"/>
      <c r="I2" s="15"/>
      <c r="J2" s="15" t="s">
        <v>363</v>
      </c>
      <c r="L2" s="15"/>
      <c r="M2" s="15"/>
      <c r="N2" s="15"/>
      <c r="O2" s="15"/>
      <c r="P2" s="370" t="s">
        <v>364</v>
      </c>
      <c r="Q2" s="370"/>
      <c r="R2" s="371">
        <v>6654</v>
      </c>
      <c r="S2" s="371"/>
      <c r="T2" s="371"/>
      <c r="V2" s="3"/>
    </row>
    <row r="3" ht="3" customHeight="1"/>
    <row r="4" spans="1:20" ht="12" customHeight="1">
      <c r="A4" s="355" t="s">
        <v>345</v>
      </c>
      <c r="B4" s="356"/>
      <c r="C4" s="356"/>
      <c r="D4" s="350">
        <v>40725</v>
      </c>
      <c r="E4" s="327"/>
      <c r="F4" s="327"/>
      <c r="G4" s="13" t="s">
        <v>352</v>
      </c>
      <c r="H4" s="350">
        <v>40755</v>
      </c>
      <c r="I4" s="327"/>
      <c r="J4" s="327"/>
      <c r="K4" s="5"/>
      <c r="L4" s="6"/>
      <c r="O4" s="359" t="s">
        <v>354</v>
      </c>
      <c r="P4" s="359"/>
      <c r="Q4" s="359"/>
      <c r="R4" s="350">
        <v>40767</v>
      </c>
      <c r="S4" s="327"/>
      <c r="T4" s="327"/>
    </row>
    <row r="5" spans="1:20" ht="23.25" customHeight="1">
      <c r="A5" s="351" t="s">
        <v>346</v>
      </c>
      <c r="B5" s="352"/>
      <c r="C5" s="354" t="s">
        <v>349</v>
      </c>
      <c r="D5" s="339"/>
      <c r="E5" s="339"/>
      <c r="F5" s="339"/>
      <c r="G5" s="339"/>
      <c r="H5" s="339"/>
      <c r="I5" s="339"/>
      <c r="J5" s="339"/>
      <c r="K5" s="335" t="s">
        <v>353</v>
      </c>
      <c r="L5" s="300"/>
      <c r="M5" s="293" t="s">
        <v>347</v>
      </c>
      <c r="N5" s="294"/>
      <c r="O5" s="294"/>
      <c r="P5" s="294"/>
      <c r="Q5" s="294"/>
      <c r="R5" s="295"/>
      <c r="S5" s="295"/>
      <c r="T5" s="296"/>
    </row>
    <row r="6" spans="1:23" ht="12" customHeight="1">
      <c r="A6" s="353"/>
      <c r="B6" s="311"/>
      <c r="C6" s="375"/>
      <c r="D6" s="376"/>
      <c r="E6" s="376"/>
      <c r="F6" s="376"/>
      <c r="G6" s="376"/>
      <c r="H6" s="377"/>
      <c r="I6" s="323"/>
      <c r="J6" s="322"/>
      <c r="K6" s="383"/>
      <c r="L6" s="334"/>
      <c r="M6" s="372"/>
      <c r="N6" s="373"/>
      <c r="O6" s="373"/>
      <c r="P6" s="373"/>
      <c r="Q6" s="373"/>
      <c r="R6" s="374"/>
      <c r="S6" s="297"/>
      <c r="T6" s="298"/>
      <c r="V6" s="112"/>
      <c r="W6" s="113"/>
    </row>
    <row r="7" spans="1:23" ht="12" customHeight="1">
      <c r="A7" s="353"/>
      <c r="B7" s="311"/>
      <c r="C7" s="375"/>
      <c r="D7" s="376"/>
      <c r="E7" s="376"/>
      <c r="F7" s="376"/>
      <c r="G7" s="376"/>
      <c r="H7" s="377"/>
      <c r="I7" s="323"/>
      <c r="J7" s="322"/>
      <c r="K7" s="383"/>
      <c r="L7" s="334"/>
      <c r="M7" s="372"/>
      <c r="N7" s="373"/>
      <c r="O7" s="373"/>
      <c r="P7" s="373"/>
      <c r="Q7" s="373"/>
      <c r="R7" s="374"/>
      <c r="S7" s="297"/>
      <c r="T7" s="298"/>
      <c r="V7" s="112"/>
      <c r="W7" s="113"/>
    </row>
    <row r="8" spans="1:23" ht="12" customHeight="1">
      <c r="A8" s="353"/>
      <c r="B8" s="311"/>
      <c r="C8" s="375"/>
      <c r="D8" s="376"/>
      <c r="E8" s="376"/>
      <c r="F8" s="376"/>
      <c r="G8" s="376"/>
      <c r="H8" s="377"/>
      <c r="I8" s="323"/>
      <c r="J8" s="322"/>
      <c r="K8" s="383"/>
      <c r="L8" s="334"/>
      <c r="M8" s="372"/>
      <c r="N8" s="373"/>
      <c r="O8" s="373"/>
      <c r="P8" s="373"/>
      <c r="Q8" s="373"/>
      <c r="R8" s="374"/>
      <c r="S8" s="297"/>
      <c r="T8" s="298"/>
      <c r="V8" s="112"/>
      <c r="W8" s="113"/>
    </row>
    <row r="9" spans="1:23" ht="12" customHeight="1">
      <c r="A9" s="353"/>
      <c r="B9" s="311"/>
      <c r="C9" s="375"/>
      <c r="D9" s="376"/>
      <c r="E9" s="376"/>
      <c r="F9" s="376"/>
      <c r="G9" s="376"/>
      <c r="H9" s="377"/>
      <c r="I9" s="323"/>
      <c r="J9" s="322"/>
      <c r="K9" s="383"/>
      <c r="L9" s="334"/>
      <c r="M9" s="372"/>
      <c r="N9" s="373"/>
      <c r="O9" s="373"/>
      <c r="P9" s="373"/>
      <c r="Q9" s="373"/>
      <c r="R9" s="374"/>
      <c r="S9" s="297"/>
      <c r="T9" s="298"/>
      <c r="V9" s="112"/>
      <c r="W9" s="113"/>
    </row>
    <row r="10" spans="1:23" ht="12" customHeight="1">
      <c r="A10" s="353"/>
      <c r="B10" s="311"/>
      <c r="C10" s="375"/>
      <c r="D10" s="376"/>
      <c r="E10" s="376"/>
      <c r="F10" s="376"/>
      <c r="G10" s="376"/>
      <c r="H10" s="377"/>
      <c r="I10" s="323"/>
      <c r="J10" s="322"/>
      <c r="K10" s="383"/>
      <c r="L10" s="334"/>
      <c r="M10" s="372"/>
      <c r="N10" s="373"/>
      <c r="O10" s="373"/>
      <c r="P10" s="373"/>
      <c r="Q10" s="373"/>
      <c r="R10" s="374"/>
      <c r="S10" s="297"/>
      <c r="T10" s="298"/>
      <c r="V10" s="112"/>
      <c r="W10" s="113"/>
    </row>
    <row r="11" spans="1:23" ht="12" customHeight="1">
      <c r="A11" s="353"/>
      <c r="B11" s="311"/>
      <c r="C11" s="375"/>
      <c r="D11" s="376"/>
      <c r="E11" s="376"/>
      <c r="F11" s="376"/>
      <c r="G11" s="376"/>
      <c r="H11" s="377"/>
      <c r="I11" s="323"/>
      <c r="J11" s="322"/>
      <c r="K11" s="383"/>
      <c r="L11" s="334"/>
      <c r="M11" s="372"/>
      <c r="N11" s="373"/>
      <c r="O11" s="373"/>
      <c r="P11" s="373"/>
      <c r="Q11" s="373"/>
      <c r="R11" s="374"/>
      <c r="S11" s="297"/>
      <c r="T11" s="298"/>
      <c r="V11" s="114"/>
      <c r="W11" s="113"/>
    </row>
    <row r="12" spans="1:23" ht="12" customHeight="1">
      <c r="A12" s="353"/>
      <c r="B12" s="311"/>
      <c r="C12" s="375"/>
      <c r="D12" s="376"/>
      <c r="E12" s="376"/>
      <c r="F12" s="376"/>
      <c r="G12" s="376"/>
      <c r="H12" s="377"/>
      <c r="I12" s="323"/>
      <c r="J12" s="322"/>
      <c r="K12" s="383"/>
      <c r="L12" s="334"/>
      <c r="M12" s="372"/>
      <c r="N12" s="373"/>
      <c r="O12" s="373"/>
      <c r="P12" s="373"/>
      <c r="Q12" s="373"/>
      <c r="R12" s="374"/>
      <c r="S12" s="304"/>
      <c r="T12" s="305"/>
      <c r="V12" s="114"/>
      <c r="W12" s="113"/>
    </row>
    <row r="13" spans="1:23" ht="12" customHeight="1">
      <c r="A13" s="353"/>
      <c r="B13" s="311"/>
      <c r="C13" s="375"/>
      <c r="D13" s="376"/>
      <c r="E13" s="376"/>
      <c r="F13" s="376"/>
      <c r="G13" s="376"/>
      <c r="H13" s="377"/>
      <c r="I13" s="323"/>
      <c r="J13" s="322"/>
      <c r="K13" s="383"/>
      <c r="L13" s="334"/>
      <c r="M13" s="372"/>
      <c r="N13" s="373"/>
      <c r="O13" s="373"/>
      <c r="P13" s="373"/>
      <c r="Q13" s="373"/>
      <c r="R13" s="374"/>
      <c r="S13" s="297"/>
      <c r="T13" s="298"/>
      <c r="V13" s="114"/>
      <c r="W13" s="112"/>
    </row>
    <row r="14" spans="1:23" ht="12" customHeight="1">
      <c r="A14" s="353"/>
      <c r="B14" s="311"/>
      <c r="C14" s="375"/>
      <c r="D14" s="376"/>
      <c r="E14" s="376"/>
      <c r="F14" s="376"/>
      <c r="G14" s="376"/>
      <c r="H14" s="377"/>
      <c r="I14" s="323"/>
      <c r="J14" s="322"/>
      <c r="K14" s="383"/>
      <c r="L14" s="334"/>
      <c r="M14" s="372"/>
      <c r="N14" s="373"/>
      <c r="O14" s="373"/>
      <c r="P14" s="373"/>
      <c r="Q14" s="373"/>
      <c r="R14" s="374"/>
      <c r="S14" s="297"/>
      <c r="T14" s="298"/>
      <c r="V14" s="112"/>
      <c r="W14" s="112"/>
    </row>
    <row r="15" spans="1:23" ht="12" customHeight="1">
      <c r="A15" s="353"/>
      <c r="B15" s="311"/>
      <c r="C15" s="375"/>
      <c r="D15" s="376"/>
      <c r="E15" s="376"/>
      <c r="F15" s="376"/>
      <c r="G15" s="376"/>
      <c r="H15" s="377"/>
      <c r="I15" s="323"/>
      <c r="J15" s="322"/>
      <c r="K15" s="383"/>
      <c r="L15" s="334"/>
      <c r="M15" s="372"/>
      <c r="N15" s="373"/>
      <c r="O15" s="373"/>
      <c r="P15" s="373"/>
      <c r="Q15" s="373"/>
      <c r="R15" s="374"/>
      <c r="S15" s="297"/>
      <c r="T15" s="298"/>
      <c r="V15" s="112"/>
      <c r="W15" s="112"/>
    </row>
    <row r="16" spans="1:23" ht="12" customHeight="1">
      <c r="A16" s="353"/>
      <c r="B16" s="311"/>
      <c r="C16" s="375"/>
      <c r="D16" s="376"/>
      <c r="E16" s="376"/>
      <c r="F16" s="376"/>
      <c r="G16" s="376"/>
      <c r="H16" s="377"/>
      <c r="I16" s="323"/>
      <c r="J16" s="322"/>
      <c r="K16" s="383"/>
      <c r="L16" s="334"/>
      <c r="M16" s="372"/>
      <c r="N16" s="373"/>
      <c r="O16" s="373"/>
      <c r="P16" s="373"/>
      <c r="Q16" s="373"/>
      <c r="R16" s="374"/>
      <c r="S16" s="297"/>
      <c r="T16" s="298"/>
      <c r="V16" s="112"/>
      <c r="W16" s="113"/>
    </row>
    <row r="17" spans="1:23" ht="12" customHeight="1">
      <c r="A17" s="353"/>
      <c r="B17" s="311"/>
      <c r="C17" s="375"/>
      <c r="D17" s="376"/>
      <c r="E17" s="376"/>
      <c r="F17" s="376"/>
      <c r="G17" s="376"/>
      <c r="H17" s="377"/>
      <c r="I17" s="323"/>
      <c r="J17" s="322"/>
      <c r="K17" s="383"/>
      <c r="L17" s="334"/>
      <c r="M17" s="372"/>
      <c r="N17" s="373"/>
      <c r="O17" s="373"/>
      <c r="P17" s="373"/>
      <c r="Q17" s="373"/>
      <c r="R17" s="374"/>
      <c r="S17" s="297"/>
      <c r="T17" s="298"/>
      <c r="V17" s="112"/>
      <c r="W17" s="112"/>
    </row>
    <row r="18" spans="1:23" ht="12" customHeight="1">
      <c r="A18" s="353"/>
      <c r="B18" s="311"/>
      <c r="C18" s="375"/>
      <c r="D18" s="376"/>
      <c r="E18" s="376"/>
      <c r="F18" s="376"/>
      <c r="G18" s="376"/>
      <c r="H18" s="377"/>
      <c r="I18" s="329"/>
      <c r="J18" s="332"/>
      <c r="K18" s="333"/>
      <c r="L18" s="334"/>
      <c r="M18" s="372"/>
      <c r="N18" s="373"/>
      <c r="O18" s="373"/>
      <c r="P18" s="373"/>
      <c r="Q18" s="373"/>
      <c r="R18" s="374"/>
      <c r="S18" s="297"/>
      <c r="T18" s="298"/>
      <c r="V18" s="112"/>
      <c r="W18" s="113"/>
    </row>
    <row r="19" spans="1:23" ht="12" customHeight="1">
      <c r="A19" s="353"/>
      <c r="B19" s="311"/>
      <c r="C19" s="375"/>
      <c r="D19" s="376"/>
      <c r="E19" s="376"/>
      <c r="F19" s="376"/>
      <c r="G19" s="376"/>
      <c r="H19" s="377"/>
      <c r="I19" s="329"/>
      <c r="J19" s="332"/>
      <c r="K19" s="333"/>
      <c r="L19" s="334"/>
      <c r="M19" s="372"/>
      <c r="N19" s="373"/>
      <c r="O19" s="373"/>
      <c r="P19" s="373"/>
      <c r="Q19" s="373"/>
      <c r="R19" s="374"/>
      <c r="S19" s="297"/>
      <c r="T19" s="298"/>
      <c r="V19" s="112"/>
      <c r="W19" s="113"/>
    </row>
    <row r="20" spans="1:23" ht="12" customHeight="1">
      <c r="A20" s="353"/>
      <c r="B20" s="311"/>
      <c r="C20" s="375"/>
      <c r="D20" s="376"/>
      <c r="E20" s="376"/>
      <c r="F20" s="376"/>
      <c r="G20" s="376"/>
      <c r="H20" s="377"/>
      <c r="I20" s="329"/>
      <c r="J20" s="332"/>
      <c r="K20" s="333"/>
      <c r="L20" s="334"/>
      <c r="M20" s="372"/>
      <c r="N20" s="373"/>
      <c r="O20" s="373"/>
      <c r="P20" s="373"/>
      <c r="Q20" s="373"/>
      <c r="R20" s="374"/>
      <c r="S20" s="299"/>
      <c r="T20" s="300"/>
      <c r="V20" s="112"/>
      <c r="W20" s="113"/>
    </row>
    <row r="21" spans="1:23" ht="12" customHeight="1">
      <c r="A21" s="353"/>
      <c r="B21" s="311"/>
      <c r="C21" s="375"/>
      <c r="D21" s="376"/>
      <c r="E21" s="376"/>
      <c r="F21" s="376"/>
      <c r="G21" s="376"/>
      <c r="H21" s="377"/>
      <c r="I21" s="329"/>
      <c r="J21" s="332"/>
      <c r="K21" s="333"/>
      <c r="L21" s="334"/>
      <c r="M21" s="372"/>
      <c r="N21" s="373"/>
      <c r="O21" s="373"/>
      <c r="P21" s="373"/>
      <c r="Q21" s="373"/>
      <c r="R21" s="374"/>
      <c r="S21" s="331"/>
      <c r="T21" s="330"/>
      <c r="V21" s="112"/>
      <c r="W21" s="113"/>
    </row>
    <row r="22" spans="1:23" ht="12" customHeight="1">
      <c r="A22" s="357"/>
      <c r="B22" s="358"/>
      <c r="C22" s="375"/>
      <c r="D22" s="376"/>
      <c r="E22" s="376"/>
      <c r="F22" s="376"/>
      <c r="G22" s="376"/>
      <c r="H22" s="377"/>
      <c r="I22" s="329"/>
      <c r="J22" s="332"/>
      <c r="K22" s="333"/>
      <c r="L22" s="334"/>
      <c r="M22" s="372"/>
      <c r="N22" s="373"/>
      <c r="O22" s="373"/>
      <c r="P22" s="373"/>
      <c r="Q22" s="373"/>
      <c r="R22" s="374"/>
      <c r="S22" s="331"/>
      <c r="T22" s="330"/>
      <c r="V22" s="112"/>
      <c r="W22" s="113"/>
    </row>
    <row r="23" spans="1:23" ht="12" customHeight="1">
      <c r="A23" s="357"/>
      <c r="B23" s="358"/>
      <c r="C23" s="375"/>
      <c r="D23" s="376"/>
      <c r="E23" s="376"/>
      <c r="F23" s="376"/>
      <c r="G23" s="376"/>
      <c r="H23" s="377"/>
      <c r="I23" s="329"/>
      <c r="J23" s="332"/>
      <c r="K23" s="333"/>
      <c r="L23" s="334"/>
      <c r="M23" s="372"/>
      <c r="N23" s="373"/>
      <c r="O23" s="373"/>
      <c r="P23" s="373"/>
      <c r="Q23" s="373"/>
      <c r="R23" s="374"/>
      <c r="S23" s="331"/>
      <c r="T23" s="330"/>
      <c r="V23" s="112"/>
      <c r="W23" s="112"/>
    </row>
    <row r="24" spans="1:23" ht="12" customHeight="1">
      <c r="A24" s="357"/>
      <c r="B24" s="358"/>
      <c r="C24" s="375"/>
      <c r="D24" s="376"/>
      <c r="E24" s="376"/>
      <c r="F24" s="376"/>
      <c r="G24" s="376"/>
      <c r="H24" s="377"/>
      <c r="I24" s="329"/>
      <c r="J24" s="332"/>
      <c r="K24" s="333"/>
      <c r="L24" s="334"/>
      <c r="M24" s="372"/>
      <c r="N24" s="373"/>
      <c r="O24" s="373"/>
      <c r="P24" s="373"/>
      <c r="Q24" s="373"/>
      <c r="R24" s="374"/>
      <c r="S24" s="331"/>
      <c r="T24" s="330"/>
      <c r="V24" s="112"/>
      <c r="W24" s="112"/>
    </row>
    <row r="25" spans="1:23" ht="12" customHeight="1">
      <c r="A25" s="357"/>
      <c r="B25" s="358"/>
      <c r="C25" s="375"/>
      <c r="D25" s="376"/>
      <c r="E25" s="376"/>
      <c r="F25" s="376"/>
      <c r="G25" s="376"/>
      <c r="H25" s="377"/>
      <c r="I25" s="329"/>
      <c r="J25" s="332"/>
      <c r="K25" s="333"/>
      <c r="L25" s="334"/>
      <c r="M25" s="372"/>
      <c r="N25" s="373"/>
      <c r="O25" s="373"/>
      <c r="P25" s="373"/>
      <c r="Q25" s="373"/>
      <c r="R25" s="374"/>
      <c r="S25" s="331"/>
      <c r="T25" s="388"/>
      <c r="V25" s="112"/>
      <c r="W25" s="113"/>
    </row>
    <row r="26" spans="1:23" ht="12" customHeight="1">
      <c r="A26" s="357"/>
      <c r="B26" s="358"/>
      <c r="C26" s="375"/>
      <c r="D26" s="376"/>
      <c r="E26" s="376"/>
      <c r="F26" s="376"/>
      <c r="G26" s="376"/>
      <c r="H26" s="377"/>
      <c r="I26" s="329"/>
      <c r="J26" s="332"/>
      <c r="K26" s="333"/>
      <c r="L26" s="334"/>
      <c r="M26" s="372"/>
      <c r="N26" s="373"/>
      <c r="O26" s="373"/>
      <c r="P26" s="373"/>
      <c r="Q26" s="373"/>
      <c r="R26" s="374"/>
      <c r="S26" s="331"/>
      <c r="T26" s="330"/>
      <c r="V26" s="112"/>
      <c r="W26" s="113"/>
    </row>
    <row r="27" spans="1:23" ht="12" customHeight="1">
      <c r="A27" s="357"/>
      <c r="B27" s="358"/>
      <c r="C27" s="375"/>
      <c r="D27" s="376"/>
      <c r="E27" s="376"/>
      <c r="F27" s="376"/>
      <c r="G27" s="376"/>
      <c r="H27" s="377"/>
      <c r="I27" s="329"/>
      <c r="J27" s="332"/>
      <c r="K27" s="333"/>
      <c r="L27" s="334"/>
      <c r="M27" s="372"/>
      <c r="N27" s="373"/>
      <c r="O27" s="373"/>
      <c r="P27" s="373"/>
      <c r="Q27" s="373"/>
      <c r="R27" s="374"/>
      <c r="S27" s="331"/>
      <c r="T27" s="330"/>
      <c r="V27" s="112"/>
      <c r="W27" s="113"/>
    </row>
    <row r="28" spans="1:23" ht="12" customHeight="1">
      <c r="A28" s="357"/>
      <c r="B28" s="358"/>
      <c r="C28" s="375"/>
      <c r="D28" s="376"/>
      <c r="E28" s="376"/>
      <c r="F28" s="376"/>
      <c r="G28" s="376"/>
      <c r="H28" s="377"/>
      <c r="I28" s="329"/>
      <c r="J28" s="332"/>
      <c r="K28" s="333"/>
      <c r="L28" s="334"/>
      <c r="M28" s="372"/>
      <c r="N28" s="373"/>
      <c r="O28" s="373"/>
      <c r="P28" s="373"/>
      <c r="Q28" s="373"/>
      <c r="R28" s="374"/>
      <c r="S28" s="331"/>
      <c r="T28" s="330"/>
      <c r="V28" s="112"/>
      <c r="W28" s="113"/>
    </row>
    <row r="29" spans="1:23" ht="12" customHeight="1">
      <c r="A29" s="357"/>
      <c r="B29" s="358"/>
      <c r="C29" s="375"/>
      <c r="D29" s="376"/>
      <c r="E29" s="376"/>
      <c r="F29" s="376"/>
      <c r="G29" s="376"/>
      <c r="H29" s="377"/>
      <c r="I29" s="329"/>
      <c r="J29" s="332"/>
      <c r="K29" s="333"/>
      <c r="L29" s="334"/>
      <c r="M29" s="372"/>
      <c r="N29" s="373"/>
      <c r="O29" s="373"/>
      <c r="P29" s="373"/>
      <c r="Q29" s="373"/>
      <c r="R29" s="374"/>
      <c r="S29" s="331"/>
      <c r="T29" s="330"/>
      <c r="V29" s="112"/>
      <c r="W29" s="113"/>
    </row>
    <row r="30" spans="1:23" ht="12" customHeight="1">
      <c r="A30" s="357"/>
      <c r="B30" s="358"/>
      <c r="C30" s="375"/>
      <c r="D30" s="376"/>
      <c r="E30" s="376"/>
      <c r="F30" s="376"/>
      <c r="G30" s="376"/>
      <c r="H30" s="377"/>
      <c r="I30" s="329"/>
      <c r="J30" s="332"/>
      <c r="K30" s="333"/>
      <c r="L30" s="334"/>
      <c r="M30" s="372"/>
      <c r="N30" s="373"/>
      <c r="O30" s="373"/>
      <c r="P30" s="373"/>
      <c r="Q30" s="373"/>
      <c r="R30" s="374"/>
      <c r="S30" s="331"/>
      <c r="T30" s="330"/>
      <c r="V30" s="112"/>
      <c r="W30" s="113"/>
    </row>
    <row r="31" spans="1:23" ht="12" customHeight="1">
      <c r="A31" s="357"/>
      <c r="B31" s="358"/>
      <c r="C31" s="375"/>
      <c r="D31" s="376"/>
      <c r="E31" s="376"/>
      <c r="F31" s="376"/>
      <c r="G31" s="376"/>
      <c r="H31" s="377"/>
      <c r="I31" s="329"/>
      <c r="J31" s="332"/>
      <c r="K31" s="333"/>
      <c r="L31" s="334"/>
      <c r="M31" s="372"/>
      <c r="N31" s="373"/>
      <c r="O31" s="373"/>
      <c r="P31" s="373"/>
      <c r="Q31" s="373"/>
      <c r="R31" s="374"/>
      <c r="S31" s="331"/>
      <c r="T31" s="330"/>
      <c r="V31" s="112"/>
      <c r="W31" s="113"/>
    </row>
    <row r="32" spans="1:23" ht="12" customHeight="1">
      <c r="A32" s="357"/>
      <c r="B32" s="358"/>
      <c r="C32" s="375"/>
      <c r="D32" s="376"/>
      <c r="E32" s="376"/>
      <c r="F32" s="376"/>
      <c r="G32" s="376"/>
      <c r="H32" s="377"/>
      <c r="I32" s="329"/>
      <c r="J32" s="332"/>
      <c r="K32" s="333"/>
      <c r="L32" s="334"/>
      <c r="M32" s="372"/>
      <c r="N32" s="373"/>
      <c r="O32" s="373"/>
      <c r="P32" s="373"/>
      <c r="Q32" s="373"/>
      <c r="R32" s="374"/>
      <c r="S32" s="331"/>
      <c r="T32" s="330"/>
      <c r="V32" s="112"/>
      <c r="W32" s="113"/>
    </row>
    <row r="33" spans="1:23" ht="12" customHeight="1">
      <c r="A33" s="357"/>
      <c r="B33" s="358"/>
      <c r="C33" s="375"/>
      <c r="D33" s="376"/>
      <c r="E33" s="376"/>
      <c r="F33" s="376"/>
      <c r="G33" s="376"/>
      <c r="H33" s="377"/>
      <c r="I33" s="329"/>
      <c r="J33" s="332"/>
      <c r="K33" s="333"/>
      <c r="L33" s="334"/>
      <c r="M33" s="372"/>
      <c r="N33" s="373"/>
      <c r="O33" s="373"/>
      <c r="P33" s="373"/>
      <c r="Q33" s="373"/>
      <c r="R33" s="374"/>
      <c r="S33" s="331"/>
      <c r="T33" s="330"/>
      <c r="V33" s="112"/>
      <c r="W33" s="113"/>
    </row>
    <row r="34" spans="1:23" ht="12" customHeight="1">
      <c r="A34" s="357"/>
      <c r="B34" s="358"/>
      <c r="C34" s="375"/>
      <c r="D34" s="376"/>
      <c r="E34" s="376"/>
      <c r="F34" s="376"/>
      <c r="G34" s="376"/>
      <c r="H34" s="377"/>
      <c r="I34" s="329"/>
      <c r="J34" s="332"/>
      <c r="K34" s="333"/>
      <c r="L34" s="334"/>
      <c r="M34" s="372"/>
      <c r="N34" s="373"/>
      <c r="O34" s="373"/>
      <c r="P34" s="373"/>
      <c r="Q34" s="373"/>
      <c r="R34" s="374"/>
      <c r="S34" s="331"/>
      <c r="T34" s="330"/>
      <c r="V34" s="112"/>
      <c r="W34" s="113"/>
    </row>
    <row r="35" spans="1:23" ht="12" customHeight="1">
      <c r="A35" s="357"/>
      <c r="B35" s="358"/>
      <c r="C35" s="375"/>
      <c r="D35" s="376"/>
      <c r="E35" s="376"/>
      <c r="F35" s="376"/>
      <c r="G35" s="376"/>
      <c r="H35" s="377"/>
      <c r="I35" s="329"/>
      <c r="J35" s="332"/>
      <c r="K35" s="347"/>
      <c r="L35" s="300"/>
      <c r="M35" s="372"/>
      <c r="N35" s="373"/>
      <c r="O35" s="373"/>
      <c r="P35" s="373"/>
      <c r="Q35" s="373"/>
      <c r="R35" s="374"/>
      <c r="S35" s="331"/>
      <c r="T35" s="330"/>
      <c r="V35" s="112"/>
      <c r="W35" s="113"/>
    </row>
    <row r="36" spans="1:23" ht="12" customHeight="1">
      <c r="A36" s="357"/>
      <c r="B36" s="369"/>
      <c r="C36" s="375"/>
      <c r="D36" s="376"/>
      <c r="E36" s="376"/>
      <c r="F36" s="376"/>
      <c r="G36" s="376"/>
      <c r="H36" s="377"/>
      <c r="I36" s="329"/>
      <c r="J36" s="332"/>
      <c r="K36" s="347"/>
      <c r="L36" s="300"/>
      <c r="M36" s="372"/>
      <c r="N36" s="373"/>
      <c r="O36" s="373"/>
      <c r="P36" s="373"/>
      <c r="Q36" s="373"/>
      <c r="R36" s="374"/>
      <c r="S36" s="331"/>
      <c r="T36" s="330"/>
      <c r="V36" s="112"/>
      <c r="W36" s="113"/>
    </row>
    <row r="37" spans="1:23" ht="12" customHeight="1">
      <c r="A37" s="357"/>
      <c r="B37" s="358"/>
      <c r="C37" s="375"/>
      <c r="D37" s="376"/>
      <c r="E37" s="376"/>
      <c r="F37" s="376"/>
      <c r="G37" s="376"/>
      <c r="H37" s="377"/>
      <c r="I37" s="329"/>
      <c r="J37" s="332"/>
      <c r="K37" s="347"/>
      <c r="L37" s="300"/>
      <c r="M37" s="372"/>
      <c r="N37" s="373"/>
      <c r="O37" s="373"/>
      <c r="P37" s="373"/>
      <c r="Q37" s="373"/>
      <c r="R37" s="374"/>
      <c r="S37" s="331"/>
      <c r="T37" s="330"/>
      <c r="V37" s="112"/>
      <c r="W37" s="113"/>
    </row>
    <row r="38" spans="1:23" ht="12" customHeight="1">
      <c r="A38" s="357"/>
      <c r="B38" s="358"/>
      <c r="C38" s="375"/>
      <c r="D38" s="376"/>
      <c r="E38" s="376"/>
      <c r="F38" s="376"/>
      <c r="G38" s="376"/>
      <c r="H38" s="377"/>
      <c r="I38" s="329"/>
      <c r="J38" s="332"/>
      <c r="K38" s="347"/>
      <c r="L38" s="300"/>
      <c r="M38" s="372"/>
      <c r="N38" s="373"/>
      <c r="O38" s="373"/>
      <c r="P38" s="373"/>
      <c r="Q38" s="373"/>
      <c r="R38" s="374"/>
      <c r="S38" s="331"/>
      <c r="T38" s="330"/>
      <c r="V38" s="112"/>
      <c r="W38" s="113"/>
    </row>
    <row r="39" spans="1:23" ht="12" customHeight="1">
      <c r="A39" s="357"/>
      <c r="B39" s="358"/>
      <c r="C39" s="375"/>
      <c r="D39" s="376"/>
      <c r="E39" s="376"/>
      <c r="F39" s="376"/>
      <c r="G39" s="376"/>
      <c r="H39" s="377"/>
      <c r="I39" s="329"/>
      <c r="J39" s="332"/>
      <c r="K39" s="347"/>
      <c r="L39" s="300"/>
      <c r="M39" s="372"/>
      <c r="N39" s="373"/>
      <c r="O39" s="373"/>
      <c r="P39" s="373"/>
      <c r="Q39" s="373"/>
      <c r="R39" s="374"/>
      <c r="S39" s="331"/>
      <c r="T39" s="330"/>
      <c r="V39" s="112"/>
      <c r="W39" s="113"/>
    </row>
    <row r="40" spans="1:23" ht="12" customHeight="1">
      <c r="A40" s="357"/>
      <c r="B40" s="369"/>
      <c r="C40" s="375"/>
      <c r="D40" s="376"/>
      <c r="E40" s="376"/>
      <c r="F40" s="376"/>
      <c r="G40" s="376"/>
      <c r="H40" s="377"/>
      <c r="I40" s="329"/>
      <c r="J40" s="332"/>
      <c r="K40" s="347"/>
      <c r="L40" s="300"/>
      <c r="M40" s="372"/>
      <c r="N40" s="373"/>
      <c r="O40" s="373"/>
      <c r="P40" s="373"/>
      <c r="Q40" s="373"/>
      <c r="R40" s="374"/>
      <c r="S40" s="331"/>
      <c r="T40" s="330"/>
      <c r="V40" s="112"/>
      <c r="W40" s="113"/>
    </row>
    <row r="41" spans="1:23" ht="12" customHeight="1">
      <c r="A41" s="353"/>
      <c r="B41" s="311"/>
      <c r="C41" s="375"/>
      <c r="D41" s="376"/>
      <c r="E41" s="376"/>
      <c r="F41" s="376"/>
      <c r="G41" s="376"/>
      <c r="H41" s="377"/>
      <c r="I41" s="323"/>
      <c r="J41" s="322"/>
      <c r="K41" s="347"/>
      <c r="L41" s="300"/>
      <c r="M41" s="372"/>
      <c r="N41" s="373"/>
      <c r="O41" s="373"/>
      <c r="P41" s="373"/>
      <c r="Q41" s="373"/>
      <c r="R41" s="374"/>
      <c r="S41" s="331"/>
      <c r="T41" s="330"/>
      <c r="V41" s="112"/>
      <c r="W41" s="113"/>
    </row>
    <row r="42" spans="1:23" ht="12" customHeight="1">
      <c r="A42" s="353"/>
      <c r="B42" s="311"/>
      <c r="C42" s="375"/>
      <c r="D42" s="376"/>
      <c r="E42" s="376"/>
      <c r="F42" s="376"/>
      <c r="G42" s="376"/>
      <c r="H42" s="377"/>
      <c r="I42" s="323"/>
      <c r="J42" s="322"/>
      <c r="K42" s="347"/>
      <c r="L42" s="300"/>
      <c r="M42" s="372"/>
      <c r="N42" s="373"/>
      <c r="O42" s="373"/>
      <c r="P42" s="373"/>
      <c r="Q42" s="373"/>
      <c r="R42" s="374"/>
      <c r="S42" s="331"/>
      <c r="T42" s="330"/>
      <c r="V42" s="112"/>
      <c r="W42" s="113"/>
    </row>
    <row r="43" spans="1:23" ht="12" customHeight="1">
      <c r="A43" s="353"/>
      <c r="B43" s="311"/>
      <c r="C43" s="375"/>
      <c r="D43" s="376"/>
      <c r="E43" s="376"/>
      <c r="F43" s="376"/>
      <c r="G43" s="376"/>
      <c r="H43" s="377"/>
      <c r="I43" s="323"/>
      <c r="J43" s="322"/>
      <c r="K43" s="347"/>
      <c r="L43" s="300"/>
      <c r="M43" s="372"/>
      <c r="N43" s="373"/>
      <c r="O43" s="373"/>
      <c r="P43" s="373"/>
      <c r="Q43" s="373"/>
      <c r="R43" s="374"/>
      <c r="S43" s="331"/>
      <c r="T43" s="330"/>
      <c r="V43" s="112"/>
      <c r="W43" s="113"/>
    </row>
    <row r="44" spans="1:23" ht="12" customHeight="1">
      <c r="A44" s="310"/>
      <c r="B44" s="311"/>
      <c r="C44" s="375"/>
      <c r="D44" s="376"/>
      <c r="E44" s="376"/>
      <c r="F44" s="376"/>
      <c r="G44" s="376"/>
      <c r="H44" s="377"/>
      <c r="I44" s="323"/>
      <c r="J44" s="322"/>
      <c r="K44" s="347"/>
      <c r="L44" s="300"/>
      <c r="M44" s="372"/>
      <c r="N44" s="373"/>
      <c r="O44" s="373"/>
      <c r="P44" s="373"/>
      <c r="Q44" s="373"/>
      <c r="R44" s="374"/>
      <c r="S44" s="329"/>
      <c r="T44" s="330"/>
      <c r="V44" s="112"/>
      <c r="W44" s="113"/>
    </row>
    <row r="45" spans="1:23" ht="12" customHeight="1">
      <c r="A45" s="380" t="s">
        <v>366</v>
      </c>
      <c r="B45" s="381"/>
      <c r="C45" s="381"/>
      <c r="D45" s="381"/>
      <c r="E45" s="381"/>
      <c r="F45" s="381"/>
      <c r="G45" s="381"/>
      <c r="H45" s="382"/>
      <c r="I45" s="324">
        <f>SUM(I6:J44)</f>
        <v>0</v>
      </c>
      <c r="J45" s="325"/>
      <c r="K45" s="347"/>
      <c r="L45" s="300"/>
      <c r="M45" s="372"/>
      <c r="N45" s="373"/>
      <c r="O45" s="373"/>
      <c r="P45" s="373"/>
      <c r="Q45" s="373"/>
      <c r="R45" s="374"/>
      <c r="S45" s="329"/>
      <c r="T45" s="330"/>
      <c r="V45" s="112"/>
      <c r="W45" s="113"/>
    </row>
    <row r="46" spans="1:23" ht="12" customHeight="1">
      <c r="A46" s="312" t="s">
        <v>355</v>
      </c>
      <c r="B46" s="313"/>
      <c r="C46" s="344" t="s">
        <v>357</v>
      </c>
      <c r="D46" s="320"/>
      <c r="E46" s="313"/>
      <c r="F46" s="313"/>
      <c r="G46" s="313"/>
      <c r="H46" s="313"/>
      <c r="I46" s="313"/>
      <c r="J46" s="321"/>
      <c r="K46" s="347"/>
      <c r="L46" s="300"/>
      <c r="M46" s="372"/>
      <c r="N46" s="373"/>
      <c r="O46" s="373"/>
      <c r="P46" s="373"/>
      <c r="Q46" s="373"/>
      <c r="R46" s="374"/>
      <c r="S46" s="329"/>
      <c r="T46" s="330"/>
      <c r="V46" s="112"/>
      <c r="W46" s="113"/>
    </row>
    <row r="47" spans="1:23" ht="12" customHeight="1">
      <c r="A47" s="314"/>
      <c r="B47" s="315"/>
      <c r="C47" s="345"/>
      <c r="D47" s="317"/>
      <c r="E47" s="317"/>
      <c r="F47" s="317"/>
      <c r="G47" s="317"/>
      <c r="H47" s="317"/>
      <c r="I47" s="317"/>
      <c r="J47" s="322"/>
      <c r="K47" s="347"/>
      <c r="L47" s="300"/>
      <c r="M47" s="372"/>
      <c r="N47" s="373"/>
      <c r="O47" s="373"/>
      <c r="P47" s="373"/>
      <c r="Q47" s="373"/>
      <c r="R47" s="374"/>
      <c r="S47" s="329"/>
      <c r="T47" s="330"/>
      <c r="V47" s="112"/>
      <c r="W47" s="113"/>
    </row>
    <row r="48" spans="1:20" ht="12" customHeight="1">
      <c r="A48" s="314"/>
      <c r="B48" s="315"/>
      <c r="C48" s="345"/>
      <c r="D48" s="320"/>
      <c r="E48" s="313"/>
      <c r="F48" s="313"/>
      <c r="G48" s="313"/>
      <c r="H48" s="313"/>
      <c r="I48" s="313"/>
      <c r="J48" s="321"/>
      <c r="K48" s="347"/>
      <c r="L48" s="300"/>
      <c r="M48" s="372"/>
      <c r="N48" s="373"/>
      <c r="O48" s="373"/>
      <c r="P48" s="373"/>
      <c r="Q48" s="373"/>
      <c r="R48" s="374"/>
      <c r="S48" s="329"/>
      <c r="T48" s="330"/>
    </row>
    <row r="49" spans="1:20" ht="12" customHeight="1">
      <c r="A49" s="314"/>
      <c r="B49" s="315"/>
      <c r="C49" s="345"/>
      <c r="D49" s="317"/>
      <c r="E49" s="317"/>
      <c r="F49" s="317"/>
      <c r="G49" s="317"/>
      <c r="H49" s="317"/>
      <c r="I49" s="317"/>
      <c r="J49" s="322"/>
      <c r="K49" s="347"/>
      <c r="L49" s="300"/>
      <c r="M49" s="372"/>
      <c r="N49" s="373"/>
      <c r="O49" s="373"/>
      <c r="P49" s="373"/>
      <c r="Q49" s="373"/>
      <c r="R49" s="374"/>
      <c r="S49" s="329"/>
      <c r="T49" s="330"/>
    </row>
    <row r="50" spans="1:20" ht="12" customHeight="1">
      <c r="A50" s="314"/>
      <c r="B50" s="315"/>
      <c r="C50" s="345"/>
      <c r="D50" s="320"/>
      <c r="E50" s="313"/>
      <c r="F50" s="313"/>
      <c r="G50" s="313"/>
      <c r="H50" s="313"/>
      <c r="I50" s="313"/>
      <c r="J50" s="321"/>
      <c r="K50" s="347"/>
      <c r="L50" s="300"/>
      <c r="M50" s="372"/>
      <c r="N50" s="373"/>
      <c r="O50" s="373"/>
      <c r="P50" s="373"/>
      <c r="Q50" s="373"/>
      <c r="R50" s="374"/>
      <c r="S50" s="329"/>
      <c r="T50" s="330"/>
    </row>
    <row r="51" spans="1:20" ht="12" customHeight="1">
      <c r="A51" s="314"/>
      <c r="B51" s="315"/>
      <c r="C51" s="345"/>
      <c r="D51" s="317"/>
      <c r="E51" s="317"/>
      <c r="F51" s="317"/>
      <c r="G51" s="317"/>
      <c r="H51" s="317"/>
      <c r="I51" s="317"/>
      <c r="J51" s="322"/>
      <c r="K51" s="347"/>
      <c r="L51" s="300"/>
      <c r="M51" s="372"/>
      <c r="N51" s="373"/>
      <c r="O51" s="373"/>
      <c r="P51" s="373"/>
      <c r="Q51" s="373"/>
      <c r="R51" s="374"/>
      <c r="S51" s="323"/>
      <c r="T51" s="322"/>
    </row>
    <row r="52" spans="1:20" ht="12" customHeight="1">
      <c r="A52" s="316"/>
      <c r="B52" s="317"/>
      <c r="C52" s="346"/>
      <c r="D52" s="326" t="s">
        <v>356</v>
      </c>
      <c r="E52" s="327"/>
      <c r="F52" s="327"/>
      <c r="G52" s="327"/>
      <c r="H52" s="327"/>
      <c r="I52" s="327"/>
      <c r="J52" s="328"/>
      <c r="K52" s="318" t="s">
        <v>365</v>
      </c>
      <c r="L52" s="319"/>
      <c r="M52" s="319"/>
      <c r="N52" s="319"/>
      <c r="O52" s="319"/>
      <c r="P52" s="319"/>
      <c r="Q52" s="319"/>
      <c r="R52" s="300"/>
      <c r="S52" s="324">
        <f>SUM(S6:T51)</f>
        <v>0</v>
      </c>
      <c r="T52" s="325"/>
    </row>
    <row r="53" spans="1:20" ht="23.25" customHeight="1">
      <c r="A53" s="306" t="s">
        <v>362</v>
      </c>
      <c r="B53" s="306"/>
      <c r="C53" s="306"/>
      <c r="D53" s="306"/>
      <c r="E53" s="306"/>
      <c r="F53" s="306"/>
      <c r="G53" s="306"/>
      <c r="H53" s="306"/>
      <c r="I53" s="306" t="s">
        <v>358</v>
      </c>
      <c r="J53" s="306"/>
      <c r="K53" s="306"/>
      <c r="L53" s="306" t="s">
        <v>361</v>
      </c>
      <c r="M53" s="306"/>
      <c r="N53" s="306"/>
      <c r="O53" s="306" t="s">
        <v>359</v>
      </c>
      <c r="P53" s="306"/>
      <c r="Q53" s="306"/>
      <c r="R53" s="306" t="s">
        <v>360</v>
      </c>
      <c r="S53" s="306"/>
      <c r="T53" s="306"/>
    </row>
    <row r="54" spans="1:20" ht="12.75">
      <c r="A54" s="337" t="s">
        <v>35</v>
      </c>
      <c r="B54" s="305"/>
      <c r="C54" s="305"/>
      <c r="D54" s="305"/>
      <c r="E54" s="305"/>
      <c r="F54" s="305"/>
      <c r="G54" s="305"/>
      <c r="H54" s="305"/>
      <c r="I54" s="361">
        <f>Jun!R54</f>
        <v>-664.36</v>
      </c>
      <c r="J54" s="361"/>
      <c r="K54" s="361"/>
      <c r="L54" s="343">
        <f>SUMIF(C6:C44,"Dues-VFW",I6:I44)</f>
        <v>0</v>
      </c>
      <c r="M54" s="343"/>
      <c r="N54" s="343"/>
      <c r="O54" s="343">
        <f>SUMIF(M6:M51,"Dues-VFW",S6:S51)</f>
        <v>0</v>
      </c>
      <c r="P54" s="343"/>
      <c r="Q54" s="343"/>
      <c r="R54" s="361">
        <f aca="true" t="shared" si="0" ref="R54:R62">I54+L54-O54</f>
        <v>-664.36</v>
      </c>
      <c r="S54" s="361"/>
      <c r="T54" s="361"/>
    </row>
    <row r="55" spans="1:20" ht="12.75">
      <c r="A55" s="338" t="s">
        <v>37</v>
      </c>
      <c r="B55" s="339"/>
      <c r="C55" s="339"/>
      <c r="D55" s="339"/>
      <c r="E55" s="339"/>
      <c r="F55" s="339"/>
      <c r="G55" s="339"/>
      <c r="H55" s="339"/>
      <c r="I55" s="361">
        <f>Jun!R55</f>
        <v>0</v>
      </c>
      <c r="J55" s="361"/>
      <c r="K55" s="361"/>
      <c r="L55" s="343">
        <v>0</v>
      </c>
      <c r="M55" s="343"/>
      <c r="N55" s="343"/>
      <c r="O55" s="343">
        <v>0</v>
      </c>
      <c r="P55" s="343"/>
      <c r="Q55" s="343"/>
      <c r="R55" s="361">
        <f t="shared" si="0"/>
        <v>0</v>
      </c>
      <c r="S55" s="361"/>
      <c r="T55" s="361"/>
    </row>
    <row r="56" spans="1:20" ht="12.75">
      <c r="A56" s="338" t="s">
        <v>36</v>
      </c>
      <c r="B56" s="339"/>
      <c r="C56" s="339"/>
      <c r="D56" s="339"/>
      <c r="E56" s="339"/>
      <c r="F56" s="339"/>
      <c r="G56" s="339"/>
      <c r="H56" s="339"/>
      <c r="I56" s="361">
        <f>Jun!R56</f>
        <v>-5117.220000000007</v>
      </c>
      <c r="J56" s="361"/>
      <c r="K56" s="361"/>
      <c r="L56" s="343">
        <f>I45-L54-L55-L57-L58-L59-L60-L61-L62-L63-L64-L65</f>
        <v>0</v>
      </c>
      <c r="M56" s="343"/>
      <c r="N56" s="343"/>
      <c r="O56" s="343">
        <f>S52-O54-O55-O57-O58-O59-O60-O61-O62-O63-O64-O65</f>
        <v>0</v>
      </c>
      <c r="P56" s="343"/>
      <c r="Q56" s="343"/>
      <c r="R56" s="361">
        <f t="shared" si="0"/>
        <v>-5117.220000000007</v>
      </c>
      <c r="S56" s="361"/>
      <c r="T56" s="361"/>
    </row>
    <row r="57" spans="1:20" ht="12.75">
      <c r="A57" s="338" t="s">
        <v>38</v>
      </c>
      <c r="B57" s="339"/>
      <c r="C57" s="339"/>
      <c r="D57" s="339"/>
      <c r="E57" s="339"/>
      <c r="F57" s="339"/>
      <c r="G57" s="339"/>
      <c r="H57" s="339"/>
      <c r="I57" s="361">
        <f>Jun!R57</f>
        <v>135</v>
      </c>
      <c r="J57" s="361"/>
      <c r="K57" s="361"/>
      <c r="L57" s="343">
        <f>SUMIF(C6:C44,"Fund-Relief",I6:I44)</f>
        <v>0</v>
      </c>
      <c r="M57" s="343"/>
      <c r="N57" s="343"/>
      <c r="O57" s="343">
        <f>SUMIF(M6:M51,"Fund-Relief",S6:S51)</f>
        <v>0</v>
      </c>
      <c r="P57" s="343"/>
      <c r="Q57" s="343"/>
      <c r="R57" s="361">
        <f t="shared" si="0"/>
        <v>135</v>
      </c>
      <c r="S57" s="361"/>
      <c r="T57" s="361"/>
    </row>
    <row r="58" spans="1:20" ht="12.75">
      <c r="A58" s="337" t="s">
        <v>39</v>
      </c>
      <c r="B58" s="305"/>
      <c r="C58" s="305"/>
      <c r="D58" s="305"/>
      <c r="E58" s="305"/>
      <c r="F58" s="305"/>
      <c r="G58" s="305"/>
      <c r="H58" s="305"/>
      <c r="I58" s="361">
        <f>Jun!R58</f>
        <v>1673.21</v>
      </c>
      <c r="J58" s="361"/>
      <c r="K58" s="361"/>
      <c r="L58" s="343">
        <f>SUMIF(C6:C44,"Dues-Reserve",I6:I44)</f>
        <v>0</v>
      </c>
      <c r="M58" s="343"/>
      <c r="N58" s="343"/>
      <c r="O58" s="343">
        <f>SUMIF(M6:M51,"Dues-Reserve",S6:S51)</f>
        <v>0</v>
      </c>
      <c r="P58" s="343"/>
      <c r="Q58" s="343"/>
      <c r="R58" s="361">
        <f t="shared" si="0"/>
        <v>1673.21</v>
      </c>
      <c r="S58" s="361"/>
      <c r="T58" s="361"/>
    </row>
    <row r="59" spans="1:20" ht="12.75">
      <c r="A59" s="338" t="s">
        <v>40</v>
      </c>
      <c r="B59" s="339"/>
      <c r="C59" s="339"/>
      <c r="D59" s="339"/>
      <c r="E59" s="339"/>
      <c r="F59" s="339"/>
      <c r="G59" s="339"/>
      <c r="H59" s="339"/>
      <c r="I59" s="361">
        <f>Jun!R59</f>
        <v>22827.72</v>
      </c>
      <c r="J59" s="361"/>
      <c r="K59" s="361"/>
      <c r="L59" s="343">
        <f>SUMIF(C6:C44,"Account-Savings",I6:I44)</f>
        <v>0</v>
      </c>
      <c r="M59" s="343"/>
      <c r="N59" s="343"/>
      <c r="O59" s="343">
        <f>SUMIF(M6:M51,"Account-Savings",S6:S51)</f>
        <v>0</v>
      </c>
      <c r="P59" s="343"/>
      <c r="Q59" s="343"/>
      <c r="R59" s="361">
        <f t="shared" si="0"/>
        <v>22827.72</v>
      </c>
      <c r="S59" s="361"/>
      <c r="T59" s="361"/>
    </row>
    <row r="60" spans="1:20" ht="12.75">
      <c r="A60" s="338" t="s">
        <v>41</v>
      </c>
      <c r="B60" s="339"/>
      <c r="C60" s="339"/>
      <c r="D60" s="339"/>
      <c r="E60" s="339"/>
      <c r="F60" s="339"/>
      <c r="G60" s="339"/>
      <c r="H60" s="339"/>
      <c r="I60" s="361">
        <f>Jun!R60</f>
        <v>300</v>
      </c>
      <c r="J60" s="361"/>
      <c r="K60" s="361"/>
      <c r="L60" s="343">
        <v>0</v>
      </c>
      <c r="M60" s="343"/>
      <c r="N60" s="343"/>
      <c r="O60" s="343">
        <v>0</v>
      </c>
      <c r="P60" s="343"/>
      <c r="Q60" s="343"/>
      <c r="R60" s="361">
        <f t="shared" si="0"/>
        <v>300</v>
      </c>
      <c r="S60" s="361"/>
      <c r="T60" s="361"/>
    </row>
    <row r="61" spans="1:20" ht="12.75">
      <c r="A61" s="338" t="s">
        <v>42</v>
      </c>
      <c r="B61" s="339"/>
      <c r="C61" s="339"/>
      <c r="D61" s="339"/>
      <c r="E61" s="339"/>
      <c r="F61" s="339"/>
      <c r="G61" s="339"/>
      <c r="H61" s="339"/>
      <c r="I61" s="361">
        <f>Jun!R61</f>
        <v>0</v>
      </c>
      <c r="J61" s="361"/>
      <c r="K61" s="361"/>
      <c r="L61" s="343">
        <v>0</v>
      </c>
      <c r="M61" s="343"/>
      <c r="N61" s="343"/>
      <c r="O61" s="343">
        <v>0</v>
      </c>
      <c r="P61" s="343"/>
      <c r="Q61" s="343"/>
      <c r="R61" s="361">
        <f t="shared" si="0"/>
        <v>0</v>
      </c>
      <c r="S61" s="361"/>
      <c r="T61" s="361"/>
    </row>
    <row r="62" spans="1:20" ht="12">
      <c r="A62" s="340" t="s">
        <v>410</v>
      </c>
      <c r="B62" s="341"/>
      <c r="C62" s="341"/>
      <c r="D62" s="341"/>
      <c r="E62" s="341"/>
      <c r="F62" s="341"/>
      <c r="G62" s="341"/>
      <c r="H62" s="342"/>
      <c r="I62" s="361">
        <f>Jun!R62</f>
        <v>937.3900000000001</v>
      </c>
      <c r="J62" s="361"/>
      <c r="K62" s="361"/>
      <c r="L62" s="343">
        <f>SUMIF(C6:C44,"Fund-Nat. Mil. Serv.",I6:I44)</f>
        <v>0</v>
      </c>
      <c r="M62" s="343"/>
      <c r="N62" s="343"/>
      <c r="O62" s="343">
        <f>SUMIF(M6:M51,"Fund-Nat. Mil. Serv.",S6:S51)</f>
        <v>0</v>
      </c>
      <c r="P62" s="343"/>
      <c r="Q62" s="343"/>
      <c r="R62" s="361">
        <f t="shared" si="0"/>
        <v>937.3900000000001</v>
      </c>
      <c r="S62" s="361"/>
      <c r="T62" s="361"/>
    </row>
    <row r="63" spans="1:20" ht="12">
      <c r="A63" s="340" t="s">
        <v>97</v>
      </c>
      <c r="B63" s="341"/>
      <c r="C63" s="341"/>
      <c r="D63" s="341"/>
      <c r="E63" s="341"/>
      <c r="F63" s="341"/>
      <c r="G63" s="341"/>
      <c r="H63" s="342"/>
      <c r="I63" s="361">
        <f>Jun!R63</f>
        <v>3400</v>
      </c>
      <c r="J63" s="361"/>
      <c r="K63" s="361"/>
      <c r="L63" s="343">
        <f>SUMIF(C6:C44,"Fund-Scholarship",I6:I44)</f>
        <v>0</v>
      </c>
      <c r="M63" s="343"/>
      <c r="N63" s="343"/>
      <c r="O63" s="343">
        <f>SUMIF(M6:M51,"Fund-Scholarship",S6:S51)</f>
        <v>0</v>
      </c>
      <c r="P63" s="343"/>
      <c r="Q63" s="343"/>
      <c r="R63" s="361">
        <f>I63+L63-O63</f>
        <v>3400</v>
      </c>
      <c r="S63" s="361"/>
      <c r="T63" s="361"/>
    </row>
    <row r="64" spans="1:20" ht="12">
      <c r="A64" s="340" t="s">
        <v>96</v>
      </c>
      <c r="B64" s="341"/>
      <c r="C64" s="341"/>
      <c r="D64" s="341"/>
      <c r="E64" s="341"/>
      <c r="F64" s="341"/>
      <c r="G64" s="341"/>
      <c r="H64" s="342"/>
      <c r="I64" s="361">
        <f>Jun!R64</f>
        <v>9400</v>
      </c>
      <c r="J64" s="361"/>
      <c r="K64" s="361"/>
      <c r="L64" s="343">
        <f>SUMIF(C6:C44,"Fund-Stock",I6:I44)</f>
        <v>0</v>
      </c>
      <c r="M64" s="343"/>
      <c r="N64" s="343"/>
      <c r="O64" s="343">
        <f>SUMIF(M6:M51,"Fund-Stock",S6:S51)</f>
        <v>0</v>
      </c>
      <c r="P64" s="343"/>
      <c r="Q64" s="343"/>
      <c r="R64" s="361">
        <f>I64+L64-O64</f>
        <v>9400</v>
      </c>
      <c r="S64" s="361"/>
      <c r="T64" s="361"/>
    </row>
    <row r="65" spans="1:20" ht="12">
      <c r="A65" s="340" t="s">
        <v>98</v>
      </c>
      <c r="B65" s="341"/>
      <c r="C65" s="341"/>
      <c r="D65" s="341"/>
      <c r="E65" s="341"/>
      <c r="F65" s="341"/>
      <c r="G65" s="341"/>
      <c r="H65" s="342"/>
      <c r="I65" s="361">
        <f>Jun!R65</f>
        <v>4076.1400000000003</v>
      </c>
      <c r="J65" s="361"/>
      <c r="K65" s="361"/>
      <c r="L65" s="343">
        <f>SUMIF(C6:C44,"Fund-Memorial",I6:I44)</f>
        <v>0</v>
      </c>
      <c r="M65" s="343"/>
      <c r="N65" s="343"/>
      <c r="O65" s="343">
        <f>SUMIF(M6:M51,"Fund-Memorial",S6:S51)</f>
        <v>0</v>
      </c>
      <c r="P65" s="343"/>
      <c r="Q65" s="343"/>
      <c r="R65" s="361">
        <f>I65+L65-O65</f>
        <v>4076.1400000000003</v>
      </c>
      <c r="S65" s="361"/>
      <c r="T65" s="361"/>
    </row>
    <row r="66" spans="1:20" ht="12">
      <c r="A66" s="336" t="s">
        <v>350</v>
      </c>
      <c r="B66" s="336"/>
      <c r="C66" s="336"/>
      <c r="D66" s="336"/>
      <c r="E66" s="336"/>
      <c r="F66" s="336"/>
      <c r="G66" s="336"/>
      <c r="H66" s="336"/>
      <c r="I66" s="360">
        <f>SUM(I54:K65)</f>
        <v>36967.87999999999</v>
      </c>
      <c r="J66" s="360"/>
      <c r="K66" s="360"/>
      <c r="L66" s="366">
        <f>SUM(L54:N65)</f>
        <v>0</v>
      </c>
      <c r="M66" s="366"/>
      <c r="N66" s="366"/>
      <c r="O66" s="366">
        <f>SUM(O54:Q65)</f>
        <v>0</v>
      </c>
      <c r="P66" s="366"/>
      <c r="Q66" s="366"/>
      <c r="R66" s="367">
        <f>I66+L66-O66</f>
        <v>36967.87999999999</v>
      </c>
      <c r="S66" s="367"/>
      <c r="T66" s="367"/>
    </row>
    <row r="67" spans="11:22" ht="12">
      <c r="K67" s="181" t="s">
        <v>351</v>
      </c>
      <c r="V67" s="3"/>
    </row>
  </sheetData>
  <sheetProtection/>
  <mergeCells count="431">
    <mergeCell ref="C10:E10"/>
    <mergeCell ref="F10:H10"/>
    <mergeCell ref="I10:J10"/>
    <mergeCell ref="K10:L10"/>
    <mergeCell ref="M10:O10"/>
    <mergeCell ref="I8:J8"/>
    <mergeCell ref="K9:L9"/>
    <mergeCell ref="M34:O34"/>
    <mergeCell ref="M37:O37"/>
    <mergeCell ref="C34:E34"/>
    <mergeCell ref="F34:H34"/>
    <mergeCell ref="F32:H32"/>
    <mergeCell ref="C33:E33"/>
    <mergeCell ref="C36:E36"/>
    <mergeCell ref="M32:O32"/>
    <mergeCell ref="P37:R37"/>
    <mergeCell ref="M38:O38"/>
    <mergeCell ref="P38:R38"/>
    <mergeCell ref="M39:O39"/>
    <mergeCell ref="P39:R39"/>
    <mergeCell ref="P34:R34"/>
    <mergeCell ref="M35:O35"/>
    <mergeCell ref="P35:R35"/>
    <mergeCell ref="M36:O36"/>
    <mergeCell ref="P36:R36"/>
    <mergeCell ref="F28:H28"/>
    <mergeCell ref="F36:H36"/>
    <mergeCell ref="C37:E37"/>
    <mergeCell ref="F37:H37"/>
    <mergeCell ref="C39:E39"/>
    <mergeCell ref="F39:H39"/>
    <mergeCell ref="C28:E28"/>
    <mergeCell ref="F29:H29"/>
    <mergeCell ref="F25:H25"/>
    <mergeCell ref="F24:H24"/>
    <mergeCell ref="C22:E22"/>
    <mergeCell ref="F22:H22"/>
    <mergeCell ref="C23:E23"/>
    <mergeCell ref="F23:H23"/>
    <mergeCell ref="S52:T52"/>
    <mergeCell ref="K52:R52"/>
    <mergeCell ref="D46:J47"/>
    <mergeCell ref="D48:J49"/>
    <mergeCell ref="D50:J51"/>
    <mergeCell ref="D52:J52"/>
    <mergeCell ref="M48:O48"/>
    <mergeCell ref="P48:R48"/>
    <mergeCell ref="M51:O51"/>
    <mergeCell ref="P51:R51"/>
    <mergeCell ref="P44:R44"/>
    <mergeCell ref="C16:E16"/>
    <mergeCell ref="F16:H16"/>
    <mergeCell ref="F27:H27"/>
    <mergeCell ref="C17:E17"/>
    <mergeCell ref="F17:H17"/>
    <mergeCell ref="F18:H18"/>
    <mergeCell ref="C19:E19"/>
    <mergeCell ref="F19:H19"/>
    <mergeCell ref="F26:H26"/>
    <mergeCell ref="F38:H38"/>
    <mergeCell ref="C42:E42"/>
    <mergeCell ref="F42:H42"/>
    <mergeCell ref="M40:O40"/>
    <mergeCell ref="P40:R40"/>
    <mergeCell ref="P43:R43"/>
    <mergeCell ref="M43:O43"/>
    <mergeCell ref="M41:O41"/>
    <mergeCell ref="I43:J43"/>
    <mergeCell ref="I44:J44"/>
    <mergeCell ref="I45:J45"/>
    <mergeCell ref="K38:L38"/>
    <mergeCell ref="K39:L39"/>
    <mergeCell ref="K40:L40"/>
    <mergeCell ref="M44:O44"/>
    <mergeCell ref="I30:J30"/>
    <mergeCell ref="K49:L49"/>
    <mergeCell ref="C41:E41"/>
    <mergeCell ref="F41:H41"/>
    <mergeCell ref="K41:L41"/>
    <mergeCell ref="F43:H43"/>
    <mergeCell ref="C40:E40"/>
    <mergeCell ref="F40:H40"/>
    <mergeCell ref="C43:E43"/>
    <mergeCell ref="C38:E38"/>
    <mergeCell ref="P25:R25"/>
    <mergeCell ref="M26:O26"/>
    <mergeCell ref="P41:R41"/>
    <mergeCell ref="P23:R23"/>
    <mergeCell ref="M25:O25"/>
    <mergeCell ref="C30:E30"/>
    <mergeCell ref="F30:H30"/>
    <mergeCell ref="C29:E29"/>
    <mergeCell ref="P26:R26"/>
    <mergeCell ref="K25:L25"/>
    <mergeCell ref="I27:J27"/>
    <mergeCell ref="I26:J26"/>
    <mergeCell ref="I28:J28"/>
    <mergeCell ref="K28:L28"/>
    <mergeCell ref="S26:T26"/>
    <mergeCell ref="P27:R27"/>
    <mergeCell ref="K26:L26"/>
    <mergeCell ref="K27:L27"/>
    <mergeCell ref="M24:O24"/>
    <mergeCell ref="S17:T17"/>
    <mergeCell ref="S18:T18"/>
    <mergeCell ref="S19:T19"/>
    <mergeCell ref="M11:O11"/>
    <mergeCell ref="S24:T24"/>
    <mergeCell ref="S25:T25"/>
    <mergeCell ref="P21:R21"/>
    <mergeCell ref="P18:R18"/>
    <mergeCell ref="M19:O19"/>
    <mergeCell ref="P19:R19"/>
    <mergeCell ref="P7:R7"/>
    <mergeCell ref="S7:T7"/>
    <mergeCell ref="S8:T8"/>
    <mergeCell ref="M7:O7"/>
    <mergeCell ref="S10:T10"/>
    <mergeCell ref="P20:R20"/>
    <mergeCell ref="S9:T9"/>
    <mergeCell ref="S16:T16"/>
    <mergeCell ref="P15:R15"/>
    <mergeCell ref="M5:T5"/>
    <mergeCell ref="M16:O16"/>
    <mergeCell ref="M9:O9"/>
    <mergeCell ref="M8:O8"/>
    <mergeCell ref="P8:R8"/>
    <mergeCell ref="P10:R10"/>
    <mergeCell ref="I12:J12"/>
    <mergeCell ref="I13:J13"/>
    <mergeCell ref="P9:R9"/>
    <mergeCell ref="P11:R11"/>
    <mergeCell ref="M12:O12"/>
    <mergeCell ref="P12:R12"/>
    <mergeCell ref="I9:J9"/>
    <mergeCell ref="K6:L6"/>
    <mergeCell ref="K11:L11"/>
    <mergeCell ref="K12:L12"/>
    <mergeCell ref="K13:L13"/>
    <mergeCell ref="K18:L18"/>
    <mergeCell ref="K19:L19"/>
    <mergeCell ref="K8:L8"/>
    <mergeCell ref="M20:O20"/>
    <mergeCell ref="M18:O18"/>
    <mergeCell ref="K17:L17"/>
    <mergeCell ref="P2:Q2"/>
    <mergeCell ref="R2:T2"/>
    <mergeCell ref="S23:T23"/>
    <mergeCell ref="K7:L7"/>
    <mergeCell ref="R4:T4"/>
    <mergeCell ref="O4:Q4"/>
    <mergeCell ref="K5:L5"/>
    <mergeCell ref="M45:O45"/>
    <mergeCell ref="P45:R45"/>
    <mergeCell ref="S47:T47"/>
    <mergeCell ref="K46:L46"/>
    <mergeCell ref="K47:L47"/>
    <mergeCell ref="M50:O50"/>
    <mergeCell ref="P50:R50"/>
    <mergeCell ref="S48:T48"/>
    <mergeCell ref="S49:T49"/>
    <mergeCell ref="S50:T50"/>
    <mergeCell ref="S43:T43"/>
    <mergeCell ref="S44:T44"/>
    <mergeCell ref="S45:T45"/>
    <mergeCell ref="K48:L48"/>
    <mergeCell ref="L62:N62"/>
    <mergeCell ref="R60:T60"/>
    <mergeCell ref="O61:Q61"/>
    <mergeCell ref="L60:N60"/>
    <mergeCell ref="O57:Q57"/>
    <mergeCell ref="I60:K60"/>
    <mergeCell ref="R63:T63"/>
    <mergeCell ref="R55:T55"/>
    <mergeCell ref="R56:T56"/>
    <mergeCell ref="R57:T57"/>
    <mergeCell ref="R58:T58"/>
    <mergeCell ref="R59:T59"/>
    <mergeCell ref="R62:T62"/>
    <mergeCell ref="R61:T61"/>
    <mergeCell ref="R66:T66"/>
    <mergeCell ref="O62:Q62"/>
    <mergeCell ref="O66:Q66"/>
    <mergeCell ref="M46:O46"/>
    <mergeCell ref="P46:R46"/>
    <mergeCell ref="M47:O47"/>
    <mergeCell ref="P47:R47"/>
    <mergeCell ref="S51:T51"/>
    <mergeCell ref="O55:Q55"/>
    <mergeCell ref="O56:Q56"/>
    <mergeCell ref="I61:K61"/>
    <mergeCell ref="I62:K62"/>
    <mergeCell ref="L61:N61"/>
    <mergeCell ref="O58:Q58"/>
    <mergeCell ref="O59:Q59"/>
    <mergeCell ref="O60:Q60"/>
    <mergeCell ref="L66:N66"/>
    <mergeCell ref="O63:Q63"/>
    <mergeCell ref="I59:K59"/>
    <mergeCell ref="L54:N54"/>
    <mergeCell ref="L55:N55"/>
    <mergeCell ref="L56:N56"/>
    <mergeCell ref="L57:N57"/>
    <mergeCell ref="L58:N58"/>
    <mergeCell ref="L59:N59"/>
    <mergeCell ref="I57:K57"/>
    <mergeCell ref="M21:O21"/>
    <mergeCell ref="I17:J17"/>
    <mergeCell ref="K23:L23"/>
    <mergeCell ref="F14:H14"/>
    <mergeCell ref="C15:E15"/>
    <mergeCell ref="O54:Q54"/>
    <mergeCell ref="K50:L50"/>
    <mergeCell ref="K51:L51"/>
    <mergeCell ref="M49:O49"/>
    <mergeCell ref="P49:R49"/>
    <mergeCell ref="S30:T30"/>
    <mergeCell ref="S27:T27"/>
    <mergeCell ref="S28:T28"/>
    <mergeCell ref="S39:T39"/>
    <mergeCell ref="S29:T29"/>
    <mergeCell ref="S35:T35"/>
    <mergeCell ref="S36:T36"/>
    <mergeCell ref="S37:T37"/>
    <mergeCell ref="S38:T38"/>
    <mergeCell ref="S40:T40"/>
    <mergeCell ref="S41:T41"/>
    <mergeCell ref="S31:T31"/>
    <mergeCell ref="S32:T32"/>
    <mergeCell ref="S33:T33"/>
    <mergeCell ref="S34:T34"/>
    <mergeCell ref="I11:J11"/>
    <mergeCell ref="A7:B7"/>
    <mergeCell ref="C7:E7"/>
    <mergeCell ref="F7:H7"/>
    <mergeCell ref="I7:J7"/>
    <mergeCell ref="A8:B8"/>
    <mergeCell ref="A9:B9"/>
    <mergeCell ref="C9:E9"/>
    <mergeCell ref="F9:H9"/>
    <mergeCell ref="A10:B10"/>
    <mergeCell ref="C8:E8"/>
    <mergeCell ref="F8:H8"/>
    <mergeCell ref="C5:J5"/>
    <mergeCell ref="A4:C4"/>
    <mergeCell ref="D4:F4"/>
    <mergeCell ref="H4:J4"/>
    <mergeCell ref="I6:J6"/>
    <mergeCell ref="F12:H12"/>
    <mergeCell ref="C13:E13"/>
    <mergeCell ref="F13:H13"/>
    <mergeCell ref="A12:B12"/>
    <mergeCell ref="A5:B5"/>
    <mergeCell ref="A6:B6"/>
    <mergeCell ref="A11:B11"/>
    <mergeCell ref="C6:E6"/>
    <mergeCell ref="F6:H6"/>
    <mergeCell ref="C11:E11"/>
    <mergeCell ref="A27:B27"/>
    <mergeCell ref="I23:J23"/>
    <mergeCell ref="I24:J24"/>
    <mergeCell ref="I25:J25"/>
    <mergeCell ref="F15:H15"/>
    <mergeCell ref="F11:H11"/>
    <mergeCell ref="A13:B13"/>
    <mergeCell ref="A14:B14"/>
    <mergeCell ref="A15:B15"/>
    <mergeCell ref="C12:E12"/>
    <mergeCell ref="K14:L14"/>
    <mergeCell ref="K15:L15"/>
    <mergeCell ref="K16:L16"/>
    <mergeCell ref="C14:E14"/>
    <mergeCell ref="A17:B17"/>
    <mergeCell ref="A23:B23"/>
    <mergeCell ref="K20:L20"/>
    <mergeCell ref="K21:L21"/>
    <mergeCell ref="K22:L22"/>
    <mergeCell ref="I15:J15"/>
    <mergeCell ref="I16:J16"/>
    <mergeCell ref="I19:J19"/>
    <mergeCell ref="I20:J20"/>
    <mergeCell ref="I21:J21"/>
    <mergeCell ref="A16:B16"/>
    <mergeCell ref="A29:B29"/>
    <mergeCell ref="A30:B30"/>
    <mergeCell ref="A31:B31"/>
    <mergeCell ref="I35:J35"/>
    <mergeCell ref="K29:L29"/>
    <mergeCell ref="A18:B18"/>
    <mergeCell ref="I34:J34"/>
    <mergeCell ref="I29:J29"/>
    <mergeCell ref="A24:B24"/>
    <mergeCell ref="A25:B25"/>
    <mergeCell ref="C44:E44"/>
    <mergeCell ref="A54:H54"/>
    <mergeCell ref="F44:H44"/>
    <mergeCell ref="A38:B38"/>
    <mergeCell ref="A39:B39"/>
    <mergeCell ref="K31:L31"/>
    <mergeCell ref="K32:L32"/>
    <mergeCell ref="K33:L33"/>
    <mergeCell ref="K34:L34"/>
    <mergeCell ref="K35:L35"/>
    <mergeCell ref="K42:L42"/>
    <mergeCell ref="K43:L43"/>
    <mergeCell ref="K44:L44"/>
    <mergeCell ref="A64:H64"/>
    <mergeCell ref="A65:H65"/>
    <mergeCell ref="I63:K63"/>
    <mergeCell ref="L63:N63"/>
    <mergeCell ref="I64:K64"/>
    <mergeCell ref="L64:N64"/>
    <mergeCell ref="A56:H56"/>
    <mergeCell ref="A59:H59"/>
    <mergeCell ref="A53:H53"/>
    <mergeCell ref="K45:L45"/>
    <mergeCell ref="I54:K54"/>
    <mergeCell ref="I55:K55"/>
    <mergeCell ref="I56:K56"/>
    <mergeCell ref="A55:H55"/>
    <mergeCell ref="A46:B52"/>
    <mergeCell ref="A45:H45"/>
    <mergeCell ref="A66:H66"/>
    <mergeCell ref="A60:H60"/>
    <mergeCell ref="A63:H63"/>
    <mergeCell ref="I58:K58"/>
    <mergeCell ref="I66:K66"/>
    <mergeCell ref="I39:J39"/>
    <mergeCell ref="I40:J40"/>
    <mergeCell ref="I41:J41"/>
    <mergeCell ref="I42:J42"/>
    <mergeCell ref="I53:K53"/>
    <mergeCell ref="C32:E32"/>
    <mergeCell ref="I18:J18"/>
    <mergeCell ref="A20:B20"/>
    <mergeCell ref="A21:B21"/>
    <mergeCell ref="A22:B22"/>
    <mergeCell ref="I22:J22"/>
    <mergeCell ref="C20:E20"/>
    <mergeCell ref="F20:H20"/>
    <mergeCell ref="C21:E21"/>
    <mergeCell ref="A19:B19"/>
    <mergeCell ref="S6:T6"/>
    <mergeCell ref="P22:R22"/>
    <mergeCell ref="M23:O23"/>
    <mergeCell ref="M6:O6"/>
    <mergeCell ref="P6:R6"/>
    <mergeCell ref="A35:B35"/>
    <mergeCell ref="P24:R24"/>
    <mergeCell ref="M27:O27"/>
    <mergeCell ref="M29:O29"/>
    <mergeCell ref="P29:R29"/>
    <mergeCell ref="A32:B32"/>
    <mergeCell ref="A26:B26"/>
    <mergeCell ref="C24:E24"/>
    <mergeCell ref="A28:B28"/>
    <mergeCell ref="C27:E27"/>
    <mergeCell ref="K30:L30"/>
    <mergeCell ref="K24:L24"/>
    <mergeCell ref="C26:E26"/>
    <mergeCell ref="C25:E25"/>
    <mergeCell ref="I32:J32"/>
    <mergeCell ref="P33:R33"/>
    <mergeCell ref="P16:R16"/>
    <mergeCell ref="M17:O17"/>
    <mergeCell ref="S20:T20"/>
    <mergeCell ref="F21:H21"/>
    <mergeCell ref="M28:O28"/>
    <mergeCell ref="S21:T21"/>
    <mergeCell ref="S22:T22"/>
    <mergeCell ref="M30:O30"/>
    <mergeCell ref="P30:R30"/>
    <mergeCell ref="C31:E31"/>
    <mergeCell ref="S11:T11"/>
    <mergeCell ref="S12:T12"/>
    <mergeCell ref="S13:T13"/>
    <mergeCell ref="S14:T14"/>
    <mergeCell ref="S15:T15"/>
    <mergeCell ref="F31:H31"/>
    <mergeCell ref="C18:E18"/>
    <mergeCell ref="I31:J31"/>
    <mergeCell ref="I14:J14"/>
    <mergeCell ref="A36:B36"/>
    <mergeCell ref="A37:B37"/>
    <mergeCell ref="A34:B34"/>
    <mergeCell ref="C35:E35"/>
    <mergeCell ref="F35:H35"/>
    <mergeCell ref="I33:J33"/>
    <mergeCell ref="A33:B33"/>
    <mergeCell ref="F33:H33"/>
    <mergeCell ref="I36:J36"/>
    <mergeCell ref="A61:H61"/>
    <mergeCell ref="A62:H62"/>
    <mergeCell ref="A40:B40"/>
    <mergeCell ref="A41:B41"/>
    <mergeCell ref="A42:B42"/>
    <mergeCell ref="A43:B43"/>
    <mergeCell ref="A44:B44"/>
    <mergeCell ref="C46:C52"/>
    <mergeCell ref="A57:H57"/>
    <mergeCell ref="A58:H58"/>
    <mergeCell ref="P42:R42"/>
    <mergeCell ref="M15:O15"/>
    <mergeCell ref="M13:O13"/>
    <mergeCell ref="P13:R13"/>
    <mergeCell ref="P31:R31"/>
    <mergeCell ref="L53:N53"/>
    <mergeCell ref="R53:T53"/>
    <mergeCell ref="P32:R32"/>
    <mergeCell ref="M22:O22"/>
    <mergeCell ref="M33:O33"/>
    <mergeCell ref="I65:K65"/>
    <mergeCell ref="L65:N65"/>
    <mergeCell ref="O65:Q65"/>
    <mergeCell ref="R65:T65"/>
    <mergeCell ref="O53:Q53"/>
    <mergeCell ref="M31:O31"/>
    <mergeCell ref="I37:J37"/>
    <mergeCell ref="I38:J38"/>
    <mergeCell ref="K36:L36"/>
    <mergeCell ref="K37:L37"/>
    <mergeCell ref="M14:O14"/>
    <mergeCell ref="P14:R14"/>
    <mergeCell ref="P17:R17"/>
    <mergeCell ref="O64:Q64"/>
    <mergeCell ref="P28:R28"/>
    <mergeCell ref="S42:T42"/>
    <mergeCell ref="R64:T64"/>
    <mergeCell ref="R54:T54"/>
    <mergeCell ref="S46:T46"/>
    <mergeCell ref="M42:O42"/>
  </mergeCells>
  <dataValidations count="2">
    <dataValidation type="list" allowBlank="1" showInputMessage="1" sqref="F6:H44 P6:R51">
      <formula1>REASON2</formula1>
    </dataValidation>
    <dataValidation type="list" allowBlank="1" showInputMessage="1" sqref="C6:E44 M6:O51">
      <formula1>REASON1</formula1>
    </dataValidation>
  </dataValidations>
  <printOptions/>
  <pageMargins left="0.75" right="0" top="0" bottom="0" header="0.5" footer="0.5"/>
  <pageSetup fitToHeight="1" fitToWidth="1" horizontalDpi="600" verticalDpi="600" orientation="portrait" scale="89" r:id="rId2"/>
  <drawing r:id="rId1"/>
</worksheet>
</file>

<file path=xl/worksheets/sheet18.xml><?xml version="1.0" encoding="utf-8"?>
<worksheet xmlns="http://schemas.openxmlformats.org/spreadsheetml/2006/main" xmlns:r="http://schemas.openxmlformats.org/officeDocument/2006/relationships">
  <sheetPr>
    <tabColor rgb="FFFFFF99"/>
    <pageSetUpPr fitToPage="1"/>
  </sheetPr>
  <dimension ref="A1:V67"/>
  <sheetViews>
    <sheetView zoomScale="125" zoomScaleNormal="125" zoomScalePageLayoutView="0" workbookViewId="0" topLeftCell="A1">
      <selection activeCell="V16" sqref="V16"/>
    </sheetView>
  </sheetViews>
  <sheetFormatPr defaultColWidth="9.140625" defaultRowHeight="12.75"/>
  <cols>
    <col min="1" max="9" width="5.00390625" style="3" customWidth="1"/>
    <col min="10" max="11" width="5.00390625" style="4" customWidth="1"/>
    <col min="12" max="19" width="5.00390625" style="3" customWidth="1"/>
    <col min="20" max="20" width="5.00390625" style="4" customWidth="1"/>
    <col min="21" max="21" width="9.140625" style="4" customWidth="1"/>
    <col min="22" max="16384" width="9.140625" style="3" customWidth="1"/>
  </cols>
  <sheetData>
    <row r="1" spans="7:20" ht="18">
      <c r="G1" s="178"/>
      <c r="H1" s="178"/>
      <c r="I1" s="178"/>
      <c r="J1" s="178" t="s">
        <v>34</v>
      </c>
      <c r="K1" s="178"/>
      <c r="L1" s="178"/>
      <c r="M1" s="178"/>
      <c r="N1" s="178"/>
      <c r="Q1" s="8"/>
      <c r="R1" s="24"/>
      <c r="S1" s="24"/>
      <c r="T1" s="24"/>
    </row>
    <row r="2" spans="7:20" ht="12" customHeight="1">
      <c r="G2" s="15"/>
      <c r="H2" s="15"/>
      <c r="I2" s="15"/>
      <c r="J2" s="15" t="s">
        <v>363</v>
      </c>
      <c r="L2" s="15"/>
      <c r="M2" s="15"/>
      <c r="N2" s="15"/>
      <c r="O2" s="15"/>
      <c r="P2" s="370" t="s">
        <v>364</v>
      </c>
      <c r="Q2" s="370"/>
      <c r="R2" s="371">
        <v>6654</v>
      </c>
      <c r="S2" s="371"/>
      <c r="T2" s="371"/>
    </row>
    <row r="3" ht="3" customHeight="1"/>
    <row r="4" spans="1:20" ht="12" customHeight="1">
      <c r="A4" s="355" t="s">
        <v>345</v>
      </c>
      <c r="B4" s="356"/>
      <c r="C4" s="356"/>
      <c r="D4" s="350">
        <v>40756</v>
      </c>
      <c r="E4" s="327"/>
      <c r="F4" s="327"/>
      <c r="G4" s="13" t="s">
        <v>352</v>
      </c>
      <c r="H4" s="350">
        <v>40786</v>
      </c>
      <c r="I4" s="327"/>
      <c r="J4" s="327"/>
      <c r="K4" s="5"/>
      <c r="L4" s="6"/>
      <c r="O4" s="359" t="s">
        <v>354</v>
      </c>
      <c r="P4" s="359"/>
      <c r="Q4" s="359"/>
      <c r="R4" s="350">
        <v>40795</v>
      </c>
      <c r="S4" s="327"/>
      <c r="T4" s="327"/>
    </row>
    <row r="5" spans="1:20" ht="23.25" customHeight="1">
      <c r="A5" s="351" t="s">
        <v>346</v>
      </c>
      <c r="B5" s="352"/>
      <c r="C5" s="354" t="s">
        <v>349</v>
      </c>
      <c r="D5" s="339"/>
      <c r="E5" s="339"/>
      <c r="F5" s="339"/>
      <c r="G5" s="339"/>
      <c r="H5" s="339"/>
      <c r="I5" s="339"/>
      <c r="J5" s="339"/>
      <c r="K5" s="335" t="s">
        <v>353</v>
      </c>
      <c r="L5" s="300"/>
      <c r="M5" s="293" t="s">
        <v>347</v>
      </c>
      <c r="N5" s="294"/>
      <c r="O5" s="294"/>
      <c r="P5" s="294"/>
      <c r="Q5" s="294"/>
      <c r="R5" s="295"/>
      <c r="S5" s="295"/>
      <c r="T5" s="296"/>
    </row>
    <row r="6" spans="1:20" ht="12" customHeight="1">
      <c r="A6" s="353"/>
      <c r="B6" s="311"/>
      <c r="C6" s="375"/>
      <c r="D6" s="376"/>
      <c r="E6" s="376"/>
      <c r="F6" s="373"/>
      <c r="G6" s="373"/>
      <c r="H6" s="374"/>
      <c r="I6" s="297"/>
      <c r="J6" s="298"/>
      <c r="K6" s="333"/>
      <c r="L6" s="334"/>
      <c r="M6" s="372"/>
      <c r="N6" s="373"/>
      <c r="O6" s="373"/>
      <c r="P6" s="373"/>
      <c r="Q6" s="373"/>
      <c r="R6" s="374"/>
      <c r="S6" s="297"/>
      <c r="T6" s="298"/>
    </row>
    <row r="7" spans="1:20" ht="12" customHeight="1">
      <c r="A7" s="353"/>
      <c r="B7" s="311"/>
      <c r="C7" s="375"/>
      <c r="D7" s="376"/>
      <c r="E7" s="376"/>
      <c r="F7" s="373"/>
      <c r="G7" s="373"/>
      <c r="H7" s="374"/>
      <c r="I7" s="323"/>
      <c r="J7" s="322"/>
      <c r="K7" s="333"/>
      <c r="L7" s="334"/>
      <c r="M7" s="372"/>
      <c r="N7" s="373"/>
      <c r="O7" s="373"/>
      <c r="P7" s="373"/>
      <c r="Q7" s="373"/>
      <c r="R7" s="374"/>
      <c r="S7" s="297"/>
      <c r="T7" s="298"/>
    </row>
    <row r="8" spans="1:20" ht="12" customHeight="1">
      <c r="A8" s="353"/>
      <c r="B8" s="311"/>
      <c r="C8" s="375"/>
      <c r="D8" s="376"/>
      <c r="E8" s="376"/>
      <c r="F8" s="373"/>
      <c r="G8" s="373"/>
      <c r="H8" s="374"/>
      <c r="I8" s="323"/>
      <c r="J8" s="322"/>
      <c r="K8" s="333"/>
      <c r="L8" s="334"/>
      <c r="M8" s="372"/>
      <c r="N8" s="373"/>
      <c r="O8" s="373"/>
      <c r="P8" s="373"/>
      <c r="Q8" s="373"/>
      <c r="R8" s="374"/>
      <c r="S8" s="297"/>
      <c r="T8" s="298"/>
    </row>
    <row r="9" spans="1:20" ht="12" customHeight="1">
      <c r="A9" s="353"/>
      <c r="B9" s="311"/>
      <c r="C9" s="375"/>
      <c r="D9" s="376"/>
      <c r="E9" s="376"/>
      <c r="F9" s="373"/>
      <c r="G9" s="373"/>
      <c r="H9" s="374"/>
      <c r="I9" s="323"/>
      <c r="J9" s="322"/>
      <c r="K9" s="333"/>
      <c r="L9" s="334"/>
      <c r="M9" s="372"/>
      <c r="N9" s="373"/>
      <c r="O9" s="373"/>
      <c r="P9" s="373"/>
      <c r="Q9" s="373"/>
      <c r="R9" s="374"/>
      <c r="S9" s="297"/>
      <c r="T9" s="298"/>
    </row>
    <row r="10" spans="1:20" ht="12" customHeight="1">
      <c r="A10" s="353"/>
      <c r="B10" s="311"/>
      <c r="C10" s="375"/>
      <c r="D10" s="376"/>
      <c r="E10" s="376"/>
      <c r="F10" s="373"/>
      <c r="G10" s="373"/>
      <c r="H10" s="374"/>
      <c r="I10" s="323"/>
      <c r="J10" s="322"/>
      <c r="K10" s="333"/>
      <c r="L10" s="334"/>
      <c r="M10" s="372"/>
      <c r="N10" s="373"/>
      <c r="O10" s="373"/>
      <c r="P10" s="373"/>
      <c r="Q10" s="373"/>
      <c r="R10" s="374"/>
      <c r="S10" s="297"/>
      <c r="T10" s="298"/>
    </row>
    <row r="11" spans="1:20" ht="12" customHeight="1">
      <c r="A11" s="353"/>
      <c r="B11" s="311"/>
      <c r="C11" s="375"/>
      <c r="D11" s="376"/>
      <c r="E11" s="376"/>
      <c r="F11" s="373"/>
      <c r="G11" s="373"/>
      <c r="H11" s="374"/>
      <c r="I11" s="323"/>
      <c r="J11" s="322"/>
      <c r="K11" s="333"/>
      <c r="L11" s="334"/>
      <c r="M11" s="372"/>
      <c r="N11" s="373"/>
      <c r="O11" s="373"/>
      <c r="P11" s="373"/>
      <c r="Q11" s="373"/>
      <c r="R11" s="374"/>
      <c r="S11" s="304"/>
      <c r="T11" s="305"/>
    </row>
    <row r="12" spans="1:20" ht="12" customHeight="1">
      <c r="A12" s="353"/>
      <c r="B12" s="311"/>
      <c r="C12" s="375"/>
      <c r="D12" s="376"/>
      <c r="E12" s="376"/>
      <c r="F12" s="373"/>
      <c r="G12" s="373"/>
      <c r="H12" s="374"/>
      <c r="I12" s="323"/>
      <c r="J12" s="322"/>
      <c r="K12" s="333"/>
      <c r="L12" s="334"/>
      <c r="M12" s="372"/>
      <c r="N12" s="373"/>
      <c r="O12" s="373"/>
      <c r="P12" s="373"/>
      <c r="Q12" s="373"/>
      <c r="R12" s="374"/>
      <c r="S12" s="297"/>
      <c r="T12" s="298"/>
    </row>
    <row r="13" spans="1:20" ht="12" customHeight="1">
      <c r="A13" s="353"/>
      <c r="B13" s="311"/>
      <c r="C13" s="375"/>
      <c r="D13" s="376"/>
      <c r="E13" s="376"/>
      <c r="F13" s="373"/>
      <c r="G13" s="373"/>
      <c r="H13" s="374"/>
      <c r="I13" s="323"/>
      <c r="J13" s="322"/>
      <c r="K13" s="333"/>
      <c r="L13" s="334"/>
      <c r="M13" s="372"/>
      <c r="N13" s="373"/>
      <c r="O13" s="373"/>
      <c r="P13" s="373"/>
      <c r="Q13" s="373"/>
      <c r="R13" s="374"/>
      <c r="S13" s="297"/>
      <c r="T13" s="298"/>
    </row>
    <row r="14" spans="1:20" ht="12" customHeight="1">
      <c r="A14" s="353"/>
      <c r="B14" s="311"/>
      <c r="C14" s="375"/>
      <c r="D14" s="376"/>
      <c r="E14" s="376"/>
      <c r="F14" s="373"/>
      <c r="G14" s="373"/>
      <c r="H14" s="374"/>
      <c r="I14" s="323"/>
      <c r="J14" s="322"/>
      <c r="K14" s="333"/>
      <c r="L14" s="334"/>
      <c r="M14" s="372"/>
      <c r="N14" s="373"/>
      <c r="O14" s="373"/>
      <c r="P14" s="373"/>
      <c r="Q14" s="373"/>
      <c r="R14" s="374"/>
      <c r="S14" s="297"/>
      <c r="T14" s="298"/>
    </row>
    <row r="15" spans="1:20" ht="12" customHeight="1">
      <c r="A15" s="353"/>
      <c r="B15" s="311"/>
      <c r="C15" s="375"/>
      <c r="D15" s="376"/>
      <c r="E15" s="376"/>
      <c r="F15" s="373"/>
      <c r="G15" s="373"/>
      <c r="H15" s="374"/>
      <c r="I15" s="323"/>
      <c r="J15" s="322"/>
      <c r="K15" s="333"/>
      <c r="L15" s="334"/>
      <c r="M15" s="372"/>
      <c r="N15" s="373"/>
      <c r="O15" s="373"/>
      <c r="P15" s="373"/>
      <c r="Q15" s="373"/>
      <c r="R15" s="374"/>
      <c r="S15" s="297"/>
      <c r="T15" s="298"/>
    </row>
    <row r="16" spans="1:20" ht="12" customHeight="1">
      <c r="A16" s="353"/>
      <c r="B16" s="311"/>
      <c r="C16" s="375"/>
      <c r="D16" s="376"/>
      <c r="E16" s="376"/>
      <c r="F16" s="373"/>
      <c r="G16" s="373"/>
      <c r="H16" s="374"/>
      <c r="I16" s="323"/>
      <c r="J16" s="322"/>
      <c r="K16" s="333"/>
      <c r="L16" s="334"/>
      <c r="M16" s="372"/>
      <c r="N16" s="373"/>
      <c r="O16" s="373"/>
      <c r="P16" s="373"/>
      <c r="Q16" s="373"/>
      <c r="R16" s="374"/>
      <c r="S16" s="331"/>
      <c r="T16" s="378"/>
    </row>
    <row r="17" spans="1:20" ht="12" customHeight="1">
      <c r="A17" s="357"/>
      <c r="B17" s="358"/>
      <c r="C17" s="375"/>
      <c r="D17" s="376"/>
      <c r="E17" s="376"/>
      <c r="F17" s="373"/>
      <c r="G17" s="373"/>
      <c r="H17" s="374"/>
      <c r="I17" s="329"/>
      <c r="J17" s="332"/>
      <c r="K17" s="333"/>
      <c r="L17" s="334"/>
      <c r="M17" s="372"/>
      <c r="N17" s="373"/>
      <c r="O17" s="373"/>
      <c r="P17" s="373"/>
      <c r="Q17" s="373"/>
      <c r="R17" s="374"/>
      <c r="S17" s="331"/>
      <c r="T17" s="378"/>
    </row>
    <row r="18" spans="1:20" ht="12" customHeight="1">
      <c r="A18" s="357"/>
      <c r="B18" s="358"/>
      <c r="C18" s="375"/>
      <c r="D18" s="376"/>
      <c r="E18" s="376"/>
      <c r="F18" s="373"/>
      <c r="G18" s="373"/>
      <c r="H18" s="374"/>
      <c r="I18" s="329"/>
      <c r="J18" s="332"/>
      <c r="K18" s="333"/>
      <c r="L18" s="334"/>
      <c r="M18" s="372"/>
      <c r="N18" s="373"/>
      <c r="O18" s="373"/>
      <c r="P18" s="373"/>
      <c r="Q18" s="373"/>
      <c r="R18" s="374"/>
      <c r="S18" s="331"/>
      <c r="T18" s="378"/>
    </row>
    <row r="19" spans="1:20" ht="12" customHeight="1">
      <c r="A19" s="357"/>
      <c r="B19" s="358"/>
      <c r="C19" s="375"/>
      <c r="D19" s="376"/>
      <c r="E19" s="376"/>
      <c r="F19" s="373"/>
      <c r="G19" s="373"/>
      <c r="H19" s="374"/>
      <c r="I19" s="329"/>
      <c r="J19" s="332"/>
      <c r="K19" s="333"/>
      <c r="L19" s="334"/>
      <c r="M19" s="372"/>
      <c r="N19" s="373"/>
      <c r="O19" s="373"/>
      <c r="P19" s="373"/>
      <c r="Q19" s="373"/>
      <c r="R19" s="374"/>
      <c r="S19" s="299"/>
      <c r="T19" s="504"/>
    </row>
    <row r="20" spans="1:20" ht="12" customHeight="1">
      <c r="A20" s="357"/>
      <c r="B20" s="358"/>
      <c r="C20" s="375"/>
      <c r="D20" s="376"/>
      <c r="E20" s="376"/>
      <c r="F20" s="373"/>
      <c r="G20" s="373"/>
      <c r="H20" s="374"/>
      <c r="I20" s="329"/>
      <c r="J20" s="332"/>
      <c r="K20" s="333"/>
      <c r="L20" s="334"/>
      <c r="M20" s="372"/>
      <c r="N20" s="373"/>
      <c r="O20" s="373"/>
      <c r="P20" s="373"/>
      <c r="Q20" s="373"/>
      <c r="R20" s="374"/>
      <c r="S20" s="331"/>
      <c r="T20" s="378"/>
    </row>
    <row r="21" spans="1:20" ht="12" customHeight="1">
      <c r="A21" s="357"/>
      <c r="B21" s="358"/>
      <c r="C21" s="375"/>
      <c r="D21" s="376"/>
      <c r="E21" s="376"/>
      <c r="F21" s="373"/>
      <c r="G21" s="373"/>
      <c r="H21" s="374"/>
      <c r="I21" s="329"/>
      <c r="J21" s="332"/>
      <c r="K21" s="333"/>
      <c r="L21" s="334"/>
      <c r="M21" s="372"/>
      <c r="N21" s="373"/>
      <c r="O21" s="373"/>
      <c r="P21" s="373"/>
      <c r="Q21" s="373"/>
      <c r="R21" s="374"/>
      <c r="S21" s="331"/>
      <c r="T21" s="378"/>
    </row>
    <row r="22" spans="1:20" ht="12" customHeight="1">
      <c r="A22" s="357"/>
      <c r="B22" s="358"/>
      <c r="C22" s="375"/>
      <c r="D22" s="376"/>
      <c r="E22" s="376"/>
      <c r="F22" s="373"/>
      <c r="G22" s="373"/>
      <c r="H22" s="374"/>
      <c r="I22" s="329"/>
      <c r="J22" s="332"/>
      <c r="K22" s="333"/>
      <c r="L22" s="334"/>
      <c r="M22" s="372"/>
      <c r="N22" s="373"/>
      <c r="O22" s="373"/>
      <c r="P22" s="373"/>
      <c r="Q22" s="373"/>
      <c r="R22" s="374"/>
      <c r="S22" s="331"/>
      <c r="T22" s="330"/>
    </row>
    <row r="23" spans="1:20" ht="12" customHeight="1">
      <c r="A23" s="357"/>
      <c r="B23" s="358"/>
      <c r="C23" s="375"/>
      <c r="D23" s="376"/>
      <c r="E23" s="376"/>
      <c r="F23" s="373"/>
      <c r="G23" s="373"/>
      <c r="H23" s="374"/>
      <c r="I23" s="329"/>
      <c r="J23" s="332"/>
      <c r="K23" s="333"/>
      <c r="L23" s="334"/>
      <c r="M23" s="372"/>
      <c r="N23" s="373"/>
      <c r="O23" s="373"/>
      <c r="P23" s="373"/>
      <c r="Q23" s="373"/>
      <c r="R23" s="374"/>
      <c r="S23" s="331"/>
      <c r="T23" s="330"/>
    </row>
    <row r="24" spans="1:20" ht="12" customHeight="1">
      <c r="A24" s="357"/>
      <c r="B24" s="358"/>
      <c r="C24" s="375"/>
      <c r="D24" s="376"/>
      <c r="E24" s="376"/>
      <c r="F24" s="373"/>
      <c r="G24" s="373"/>
      <c r="H24" s="374"/>
      <c r="I24" s="329"/>
      <c r="J24" s="332"/>
      <c r="K24" s="333"/>
      <c r="L24" s="503"/>
      <c r="M24" s="372"/>
      <c r="N24" s="373"/>
      <c r="O24" s="373"/>
      <c r="P24" s="373"/>
      <c r="Q24" s="373"/>
      <c r="R24" s="374"/>
      <c r="S24" s="331"/>
      <c r="T24" s="330"/>
    </row>
    <row r="25" spans="1:20" ht="12" customHeight="1">
      <c r="A25" s="357"/>
      <c r="B25" s="358"/>
      <c r="C25" s="375"/>
      <c r="D25" s="376"/>
      <c r="E25" s="376"/>
      <c r="F25" s="373"/>
      <c r="G25" s="373"/>
      <c r="H25" s="374"/>
      <c r="I25" s="329"/>
      <c r="J25" s="332"/>
      <c r="K25" s="333"/>
      <c r="L25" s="503"/>
      <c r="M25" s="372"/>
      <c r="N25" s="373"/>
      <c r="O25" s="373"/>
      <c r="P25" s="373"/>
      <c r="Q25" s="373"/>
      <c r="R25" s="374"/>
      <c r="S25" s="331"/>
      <c r="T25" s="330"/>
    </row>
    <row r="26" spans="1:20" ht="12" customHeight="1">
      <c r="A26" s="357"/>
      <c r="B26" s="358"/>
      <c r="C26" s="375"/>
      <c r="D26" s="376"/>
      <c r="E26" s="376"/>
      <c r="F26" s="373"/>
      <c r="G26" s="373"/>
      <c r="H26" s="374"/>
      <c r="I26" s="329"/>
      <c r="J26" s="332"/>
      <c r="K26" s="333"/>
      <c r="L26" s="503"/>
      <c r="M26" s="372"/>
      <c r="N26" s="373"/>
      <c r="O26" s="373"/>
      <c r="P26" s="373"/>
      <c r="Q26" s="373"/>
      <c r="R26" s="374"/>
      <c r="S26" s="331"/>
      <c r="T26" s="330"/>
    </row>
    <row r="27" spans="1:20" ht="12" customHeight="1">
      <c r="A27" s="357"/>
      <c r="B27" s="358"/>
      <c r="C27" s="375"/>
      <c r="D27" s="376"/>
      <c r="E27" s="376"/>
      <c r="F27" s="373"/>
      <c r="G27" s="373"/>
      <c r="H27" s="374"/>
      <c r="I27" s="329"/>
      <c r="J27" s="332"/>
      <c r="K27" s="333"/>
      <c r="L27" s="503"/>
      <c r="M27" s="372"/>
      <c r="N27" s="373"/>
      <c r="O27" s="373"/>
      <c r="P27" s="373"/>
      <c r="Q27" s="373"/>
      <c r="R27" s="374"/>
      <c r="S27" s="331"/>
      <c r="T27" s="330"/>
    </row>
    <row r="28" spans="1:20" ht="12" customHeight="1">
      <c r="A28" s="357"/>
      <c r="B28" s="358"/>
      <c r="C28" s="375"/>
      <c r="D28" s="376"/>
      <c r="E28" s="376"/>
      <c r="F28" s="373"/>
      <c r="G28" s="373"/>
      <c r="H28" s="374"/>
      <c r="I28" s="329"/>
      <c r="J28" s="332"/>
      <c r="K28" s="333"/>
      <c r="L28" s="503"/>
      <c r="M28" s="372"/>
      <c r="N28" s="373"/>
      <c r="O28" s="373"/>
      <c r="P28" s="373"/>
      <c r="Q28" s="373"/>
      <c r="R28" s="374"/>
      <c r="S28" s="331"/>
      <c r="T28" s="330"/>
    </row>
    <row r="29" spans="1:20" ht="12" customHeight="1">
      <c r="A29" s="357"/>
      <c r="B29" s="358"/>
      <c r="C29" s="375"/>
      <c r="D29" s="376"/>
      <c r="E29" s="376"/>
      <c r="F29" s="373"/>
      <c r="G29" s="373"/>
      <c r="H29" s="374"/>
      <c r="I29" s="329"/>
      <c r="J29" s="332"/>
      <c r="K29" s="333"/>
      <c r="L29" s="503"/>
      <c r="M29" s="372"/>
      <c r="N29" s="373"/>
      <c r="O29" s="373"/>
      <c r="P29" s="373"/>
      <c r="Q29" s="373"/>
      <c r="R29" s="374"/>
      <c r="S29" s="331"/>
      <c r="T29" s="330"/>
    </row>
    <row r="30" spans="1:20" ht="12" customHeight="1">
      <c r="A30" s="357"/>
      <c r="B30" s="358"/>
      <c r="C30" s="375"/>
      <c r="D30" s="376"/>
      <c r="E30" s="376"/>
      <c r="F30" s="373"/>
      <c r="G30" s="373"/>
      <c r="H30" s="374"/>
      <c r="I30" s="329"/>
      <c r="J30" s="332"/>
      <c r="K30" s="333"/>
      <c r="L30" s="503"/>
      <c r="M30" s="372"/>
      <c r="N30" s="373"/>
      <c r="O30" s="373"/>
      <c r="P30" s="373"/>
      <c r="Q30" s="373"/>
      <c r="R30" s="374"/>
      <c r="S30" s="331"/>
      <c r="T30" s="330"/>
    </row>
    <row r="31" spans="1:20" ht="12" customHeight="1">
      <c r="A31" s="357"/>
      <c r="B31" s="358"/>
      <c r="C31" s="375"/>
      <c r="D31" s="376"/>
      <c r="E31" s="376"/>
      <c r="F31" s="373"/>
      <c r="G31" s="373"/>
      <c r="H31" s="374"/>
      <c r="I31" s="329"/>
      <c r="J31" s="332"/>
      <c r="K31" s="333"/>
      <c r="L31" s="503"/>
      <c r="M31" s="372"/>
      <c r="N31" s="373"/>
      <c r="O31" s="373"/>
      <c r="P31" s="373"/>
      <c r="Q31" s="373"/>
      <c r="R31" s="374"/>
      <c r="S31" s="331"/>
      <c r="T31" s="330"/>
    </row>
    <row r="32" spans="1:20" ht="12" customHeight="1">
      <c r="A32" s="357"/>
      <c r="B32" s="358"/>
      <c r="C32" s="375"/>
      <c r="D32" s="376"/>
      <c r="E32" s="376"/>
      <c r="F32" s="373"/>
      <c r="G32" s="373"/>
      <c r="H32" s="374"/>
      <c r="I32" s="329"/>
      <c r="J32" s="332"/>
      <c r="K32" s="333"/>
      <c r="L32" s="503"/>
      <c r="M32" s="372"/>
      <c r="N32" s="373"/>
      <c r="O32" s="373"/>
      <c r="P32" s="373"/>
      <c r="Q32" s="373"/>
      <c r="R32" s="374"/>
      <c r="S32" s="331"/>
      <c r="T32" s="330"/>
    </row>
    <row r="33" spans="1:20" ht="12" customHeight="1">
      <c r="A33" s="357"/>
      <c r="B33" s="358"/>
      <c r="C33" s="375"/>
      <c r="D33" s="376"/>
      <c r="E33" s="376"/>
      <c r="F33" s="373"/>
      <c r="G33" s="373"/>
      <c r="H33" s="374"/>
      <c r="I33" s="329"/>
      <c r="J33" s="332"/>
      <c r="K33" s="333"/>
      <c r="L33" s="503"/>
      <c r="M33" s="372"/>
      <c r="N33" s="373"/>
      <c r="O33" s="373"/>
      <c r="P33" s="373"/>
      <c r="Q33" s="373"/>
      <c r="R33" s="374"/>
      <c r="S33" s="331"/>
      <c r="T33" s="330"/>
    </row>
    <row r="34" spans="1:20" ht="12" customHeight="1">
      <c r="A34" s="357"/>
      <c r="B34" s="358"/>
      <c r="C34" s="375"/>
      <c r="D34" s="376"/>
      <c r="E34" s="376"/>
      <c r="F34" s="373"/>
      <c r="G34" s="373"/>
      <c r="H34" s="374"/>
      <c r="I34" s="329"/>
      <c r="J34" s="332"/>
      <c r="K34" s="333"/>
      <c r="L34" s="503"/>
      <c r="M34" s="372"/>
      <c r="N34" s="373"/>
      <c r="O34" s="373"/>
      <c r="P34" s="373"/>
      <c r="Q34" s="373"/>
      <c r="R34" s="374"/>
      <c r="S34" s="331"/>
      <c r="T34" s="330"/>
    </row>
    <row r="35" spans="1:20" ht="12" customHeight="1">
      <c r="A35" s="368"/>
      <c r="B35" s="369"/>
      <c r="C35" s="375"/>
      <c r="D35" s="376"/>
      <c r="E35" s="376"/>
      <c r="F35" s="373"/>
      <c r="G35" s="373"/>
      <c r="H35" s="374"/>
      <c r="I35" s="329"/>
      <c r="J35" s="332"/>
      <c r="K35" s="333"/>
      <c r="L35" s="503"/>
      <c r="M35" s="372"/>
      <c r="N35" s="373"/>
      <c r="O35" s="373"/>
      <c r="P35" s="373"/>
      <c r="Q35" s="373"/>
      <c r="R35" s="374"/>
      <c r="S35" s="331"/>
      <c r="T35" s="330"/>
    </row>
    <row r="36" spans="1:20" ht="12" customHeight="1">
      <c r="A36" s="357"/>
      <c r="B36" s="358"/>
      <c r="C36" s="375"/>
      <c r="D36" s="376"/>
      <c r="E36" s="376"/>
      <c r="F36" s="373"/>
      <c r="G36" s="373"/>
      <c r="H36" s="374"/>
      <c r="I36" s="329"/>
      <c r="J36" s="332"/>
      <c r="K36" s="333"/>
      <c r="L36" s="503"/>
      <c r="M36" s="372"/>
      <c r="N36" s="373"/>
      <c r="O36" s="373"/>
      <c r="P36" s="373"/>
      <c r="Q36" s="373"/>
      <c r="R36" s="374"/>
      <c r="S36" s="331"/>
      <c r="T36" s="330"/>
    </row>
    <row r="37" spans="1:22" ht="12" customHeight="1">
      <c r="A37" s="357"/>
      <c r="B37" s="358"/>
      <c r="C37" s="375"/>
      <c r="D37" s="376"/>
      <c r="E37" s="376"/>
      <c r="F37" s="373"/>
      <c r="G37" s="373"/>
      <c r="H37" s="374"/>
      <c r="I37" s="329"/>
      <c r="J37" s="332"/>
      <c r="K37" s="333"/>
      <c r="L37" s="503"/>
      <c r="M37" s="372"/>
      <c r="N37" s="373"/>
      <c r="O37" s="373"/>
      <c r="P37" s="373"/>
      <c r="Q37" s="373"/>
      <c r="R37" s="374"/>
      <c r="S37" s="331"/>
      <c r="T37" s="330"/>
      <c r="V37" s="4"/>
    </row>
    <row r="38" spans="1:20" ht="12" customHeight="1">
      <c r="A38" s="357"/>
      <c r="B38" s="358"/>
      <c r="C38" s="375"/>
      <c r="D38" s="376"/>
      <c r="E38" s="376"/>
      <c r="F38" s="373"/>
      <c r="G38" s="373"/>
      <c r="H38" s="374"/>
      <c r="I38" s="329"/>
      <c r="J38" s="332"/>
      <c r="K38" s="333"/>
      <c r="L38" s="503"/>
      <c r="M38" s="372"/>
      <c r="N38" s="373"/>
      <c r="O38" s="373"/>
      <c r="P38" s="373"/>
      <c r="Q38" s="373"/>
      <c r="R38" s="374"/>
      <c r="S38" s="331"/>
      <c r="T38" s="330"/>
    </row>
    <row r="39" spans="1:20" ht="12" customHeight="1">
      <c r="A39" s="368"/>
      <c r="B39" s="369"/>
      <c r="C39" s="375"/>
      <c r="D39" s="376"/>
      <c r="E39" s="376"/>
      <c r="F39" s="373"/>
      <c r="G39" s="373"/>
      <c r="H39" s="374"/>
      <c r="I39" s="329"/>
      <c r="J39" s="332"/>
      <c r="K39" s="333"/>
      <c r="L39" s="503"/>
      <c r="M39" s="372"/>
      <c r="N39" s="373"/>
      <c r="O39" s="373"/>
      <c r="P39" s="373"/>
      <c r="Q39" s="373"/>
      <c r="R39" s="374"/>
      <c r="S39" s="331"/>
      <c r="T39" s="330"/>
    </row>
    <row r="40" spans="1:20" ht="12" customHeight="1">
      <c r="A40" s="310"/>
      <c r="B40" s="311"/>
      <c r="C40" s="375"/>
      <c r="D40" s="376"/>
      <c r="E40" s="376"/>
      <c r="F40" s="373"/>
      <c r="G40" s="373"/>
      <c r="H40" s="374"/>
      <c r="I40" s="323"/>
      <c r="J40" s="322"/>
      <c r="K40" s="333"/>
      <c r="L40" s="503"/>
      <c r="M40" s="372"/>
      <c r="N40" s="373"/>
      <c r="O40" s="373"/>
      <c r="P40" s="373"/>
      <c r="Q40" s="373"/>
      <c r="R40" s="374"/>
      <c r="S40" s="331"/>
      <c r="T40" s="330"/>
    </row>
    <row r="41" spans="1:20" ht="12" customHeight="1">
      <c r="A41" s="310"/>
      <c r="B41" s="311"/>
      <c r="C41" s="375"/>
      <c r="D41" s="376"/>
      <c r="E41" s="376"/>
      <c r="F41" s="373"/>
      <c r="G41" s="373"/>
      <c r="H41" s="374"/>
      <c r="I41" s="323"/>
      <c r="J41" s="322"/>
      <c r="K41" s="333"/>
      <c r="L41" s="503"/>
      <c r="M41" s="372"/>
      <c r="N41" s="373"/>
      <c r="O41" s="373"/>
      <c r="P41" s="373"/>
      <c r="Q41" s="373"/>
      <c r="R41" s="374"/>
      <c r="S41" s="331"/>
      <c r="T41" s="330"/>
    </row>
    <row r="42" spans="1:20" ht="12" customHeight="1">
      <c r="A42" s="310"/>
      <c r="B42" s="311"/>
      <c r="C42" s="375"/>
      <c r="D42" s="376"/>
      <c r="E42" s="376"/>
      <c r="F42" s="373"/>
      <c r="G42" s="373"/>
      <c r="H42" s="374"/>
      <c r="I42" s="323"/>
      <c r="J42" s="322"/>
      <c r="K42" s="333"/>
      <c r="L42" s="503"/>
      <c r="M42" s="372"/>
      <c r="N42" s="373"/>
      <c r="O42" s="373"/>
      <c r="P42" s="373"/>
      <c r="Q42" s="373"/>
      <c r="R42" s="374"/>
      <c r="S42" s="331"/>
      <c r="T42" s="330"/>
    </row>
    <row r="43" spans="1:20" ht="12" customHeight="1">
      <c r="A43" s="310"/>
      <c r="B43" s="311"/>
      <c r="C43" s="375"/>
      <c r="D43" s="376"/>
      <c r="E43" s="376"/>
      <c r="F43" s="373"/>
      <c r="G43" s="373"/>
      <c r="H43" s="374"/>
      <c r="I43" s="323"/>
      <c r="J43" s="322"/>
      <c r="K43" s="333"/>
      <c r="L43" s="503"/>
      <c r="M43" s="372"/>
      <c r="N43" s="373"/>
      <c r="O43" s="373"/>
      <c r="P43" s="373"/>
      <c r="Q43" s="373"/>
      <c r="R43" s="374"/>
      <c r="S43" s="331"/>
      <c r="T43" s="330"/>
    </row>
    <row r="44" spans="1:20" ht="12" customHeight="1">
      <c r="A44" s="310"/>
      <c r="B44" s="311"/>
      <c r="C44" s="375"/>
      <c r="D44" s="376"/>
      <c r="E44" s="376"/>
      <c r="F44" s="373"/>
      <c r="G44" s="373"/>
      <c r="H44" s="374"/>
      <c r="I44" s="323"/>
      <c r="J44" s="322"/>
      <c r="K44" s="333"/>
      <c r="L44" s="503"/>
      <c r="M44" s="372"/>
      <c r="N44" s="373"/>
      <c r="O44" s="373"/>
      <c r="P44" s="373"/>
      <c r="Q44" s="373"/>
      <c r="R44" s="374"/>
      <c r="S44" s="329"/>
      <c r="T44" s="330"/>
    </row>
    <row r="45" spans="1:20" ht="12" customHeight="1">
      <c r="A45" s="380" t="s">
        <v>366</v>
      </c>
      <c r="B45" s="381"/>
      <c r="C45" s="381"/>
      <c r="D45" s="381"/>
      <c r="E45" s="381"/>
      <c r="F45" s="381"/>
      <c r="G45" s="381"/>
      <c r="H45" s="382"/>
      <c r="I45" s="324">
        <f>SUM(I6:J44)</f>
        <v>0</v>
      </c>
      <c r="J45" s="325"/>
      <c r="K45" s="333"/>
      <c r="L45" s="503"/>
      <c r="M45" s="372"/>
      <c r="N45" s="373"/>
      <c r="O45" s="373"/>
      <c r="P45" s="373"/>
      <c r="Q45" s="373"/>
      <c r="R45" s="374"/>
      <c r="S45" s="329"/>
      <c r="T45" s="330"/>
    </row>
    <row r="46" spans="1:20" ht="12" customHeight="1">
      <c r="A46" s="312" t="s">
        <v>355</v>
      </c>
      <c r="B46" s="313"/>
      <c r="C46" s="344" t="s">
        <v>357</v>
      </c>
      <c r="D46" s="320"/>
      <c r="E46" s="313"/>
      <c r="F46" s="313"/>
      <c r="G46" s="313"/>
      <c r="H46" s="313"/>
      <c r="I46" s="313"/>
      <c r="J46" s="321"/>
      <c r="K46" s="333"/>
      <c r="L46" s="503"/>
      <c r="M46" s="372"/>
      <c r="N46" s="373"/>
      <c r="O46" s="373"/>
      <c r="P46" s="373"/>
      <c r="Q46" s="373"/>
      <c r="R46" s="374"/>
      <c r="S46" s="329"/>
      <c r="T46" s="330"/>
    </row>
    <row r="47" spans="1:20" ht="12" customHeight="1">
      <c r="A47" s="314"/>
      <c r="B47" s="315"/>
      <c r="C47" s="345"/>
      <c r="D47" s="317"/>
      <c r="E47" s="317"/>
      <c r="F47" s="317"/>
      <c r="G47" s="317"/>
      <c r="H47" s="317"/>
      <c r="I47" s="317"/>
      <c r="J47" s="322"/>
      <c r="K47" s="333"/>
      <c r="L47" s="503"/>
      <c r="M47" s="372"/>
      <c r="N47" s="373"/>
      <c r="O47" s="373"/>
      <c r="P47" s="373"/>
      <c r="Q47" s="373"/>
      <c r="R47" s="374"/>
      <c r="S47" s="329"/>
      <c r="T47" s="330"/>
    </row>
    <row r="48" spans="1:20" ht="12" customHeight="1">
      <c r="A48" s="314"/>
      <c r="B48" s="315"/>
      <c r="C48" s="345"/>
      <c r="D48" s="320"/>
      <c r="E48" s="313"/>
      <c r="F48" s="313"/>
      <c r="G48" s="313"/>
      <c r="H48" s="313"/>
      <c r="I48" s="313"/>
      <c r="J48" s="321"/>
      <c r="K48" s="333"/>
      <c r="L48" s="503"/>
      <c r="M48" s="372"/>
      <c r="N48" s="373"/>
      <c r="O48" s="373"/>
      <c r="P48" s="373"/>
      <c r="Q48" s="373"/>
      <c r="R48" s="374"/>
      <c r="S48" s="329"/>
      <c r="T48" s="330"/>
    </row>
    <row r="49" spans="1:20" ht="12" customHeight="1">
      <c r="A49" s="314"/>
      <c r="B49" s="315"/>
      <c r="C49" s="345"/>
      <c r="D49" s="317"/>
      <c r="E49" s="317"/>
      <c r="F49" s="317"/>
      <c r="G49" s="317"/>
      <c r="H49" s="317"/>
      <c r="I49" s="317"/>
      <c r="J49" s="322"/>
      <c r="K49" s="333"/>
      <c r="L49" s="334"/>
      <c r="M49" s="372"/>
      <c r="N49" s="373"/>
      <c r="O49" s="373"/>
      <c r="P49" s="373"/>
      <c r="Q49" s="373"/>
      <c r="R49" s="374"/>
      <c r="S49" s="329"/>
      <c r="T49" s="330"/>
    </row>
    <row r="50" spans="1:20" ht="12" customHeight="1">
      <c r="A50" s="314"/>
      <c r="B50" s="315"/>
      <c r="C50" s="345"/>
      <c r="D50" s="320"/>
      <c r="E50" s="313"/>
      <c r="F50" s="313"/>
      <c r="G50" s="313"/>
      <c r="H50" s="313"/>
      <c r="I50" s="313"/>
      <c r="J50" s="321"/>
      <c r="K50" s="333"/>
      <c r="L50" s="334"/>
      <c r="M50" s="372"/>
      <c r="N50" s="373"/>
      <c r="O50" s="373"/>
      <c r="P50" s="373"/>
      <c r="Q50" s="373"/>
      <c r="R50" s="374"/>
      <c r="S50" s="329"/>
      <c r="T50" s="330"/>
    </row>
    <row r="51" spans="1:20" ht="12" customHeight="1">
      <c r="A51" s="314"/>
      <c r="B51" s="315"/>
      <c r="C51" s="345"/>
      <c r="D51" s="317"/>
      <c r="E51" s="317"/>
      <c r="F51" s="317"/>
      <c r="G51" s="317"/>
      <c r="H51" s="317"/>
      <c r="I51" s="317"/>
      <c r="J51" s="322"/>
      <c r="K51" s="347"/>
      <c r="L51" s="300"/>
      <c r="M51" s="372"/>
      <c r="N51" s="373"/>
      <c r="O51" s="373"/>
      <c r="P51" s="373"/>
      <c r="Q51" s="373"/>
      <c r="R51" s="374"/>
      <c r="S51" s="323"/>
      <c r="T51" s="322"/>
    </row>
    <row r="52" spans="1:20" ht="12" customHeight="1">
      <c r="A52" s="316"/>
      <c r="B52" s="317"/>
      <c r="C52" s="346"/>
      <c r="D52" s="326" t="s">
        <v>356</v>
      </c>
      <c r="E52" s="327"/>
      <c r="F52" s="327"/>
      <c r="G52" s="327"/>
      <c r="H52" s="327"/>
      <c r="I52" s="327"/>
      <c r="J52" s="328"/>
      <c r="K52" s="318" t="s">
        <v>365</v>
      </c>
      <c r="L52" s="319"/>
      <c r="M52" s="319"/>
      <c r="N52" s="319"/>
      <c r="O52" s="319"/>
      <c r="P52" s="319"/>
      <c r="Q52" s="319"/>
      <c r="R52" s="300"/>
      <c r="S52" s="324">
        <f>SUM(S6:T51)</f>
        <v>0</v>
      </c>
      <c r="T52" s="325"/>
    </row>
    <row r="53" spans="1:20" ht="23.25" customHeight="1">
      <c r="A53" s="306" t="s">
        <v>362</v>
      </c>
      <c r="B53" s="306"/>
      <c r="C53" s="306"/>
      <c r="D53" s="306"/>
      <c r="E53" s="306"/>
      <c r="F53" s="306"/>
      <c r="G53" s="306"/>
      <c r="H53" s="306"/>
      <c r="I53" s="306" t="s">
        <v>358</v>
      </c>
      <c r="J53" s="306"/>
      <c r="K53" s="306"/>
      <c r="L53" s="306" t="s">
        <v>361</v>
      </c>
      <c r="M53" s="306"/>
      <c r="N53" s="306"/>
      <c r="O53" s="306" t="s">
        <v>359</v>
      </c>
      <c r="P53" s="306"/>
      <c r="Q53" s="306"/>
      <c r="R53" s="306" t="s">
        <v>360</v>
      </c>
      <c r="S53" s="306"/>
      <c r="T53" s="306"/>
    </row>
    <row r="54" spans="1:20" ht="12.75">
      <c r="A54" s="337" t="s">
        <v>35</v>
      </c>
      <c r="B54" s="305"/>
      <c r="C54" s="305"/>
      <c r="D54" s="305"/>
      <c r="E54" s="305"/>
      <c r="F54" s="305"/>
      <c r="G54" s="305"/>
      <c r="H54" s="305"/>
      <c r="I54" s="361">
        <f>Jul!R54</f>
        <v>-664.36</v>
      </c>
      <c r="J54" s="361"/>
      <c r="K54" s="361"/>
      <c r="L54" s="343">
        <f>SUMIF(C6:C44,"Dues-VFW",I6:I44)</f>
        <v>0</v>
      </c>
      <c r="M54" s="343"/>
      <c r="N54" s="343"/>
      <c r="O54" s="343">
        <f>SUMIF(M6:M51,"Dues-VFW",S6:S51)</f>
        <v>0</v>
      </c>
      <c r="P54" s="343"/>
      <c r="Q54" s="343"/>
      <c r="R54" s="361">
        <f aca="true" t="shared" si="0" ref="R54:R62">I54+L54-O54</f>
        <v>-664.36</v>
      </c>
      <c r="S54" s="361"/>
      <c r="T54" s="361"/>
    </row>
    <row r="55" spans="1:20" ht="12.75">
      <c r="A55" s="338" t="s">
        <v>37</v>
      </c>
      <c r="B55" s="339"/>
      <c r="C55" s="339"/>
      <c r="D55" s="339"/>
      <c r="E55" s="339"/>
      <c r="F55" s="339"/>
      <c r="G55" s="339"/>
      <c r="H55" s="339"/>
      <c r="I55" s="361">
        <f>Jul!R55</f>
        <v>0</v>
      </c>
      <c r="J55" s="361"/>
      <c r="K55" s="361"/>
      <c r="L55" s="343">
        <v>0</v>
      </c>
      <c r="M55" s="343"/>
      <c r="N55" s="343"/>
      <c r="O55" s="343">
        <v>0</v>
      </c>
      <c r="P55" s="343"/>
      <c r="Q55" s="343"/>
      <c r="R55" s="361">
        <f t="shared" si="0"/>
        <v>0</v>
      </c>
      <c r="S55" s="361"/>
      <c r="T55" s="361"/>
    </row>
    <row r="56" spans="1:20" ht="12.75">
      <c r="A56" s="338" t="s">
        <v>36</v>
      </c>
      <c r="B56" s="339"/>
      <c r="C56" s="339"/>
      <c r="D56" s="339"/>
      <c r="E56" s="339"/>
      <c r="F56" s="339"/>
      <c r="G56" s="339"/>
      <c r="H56" s="339"/>
      <c r="I56" s="361">
        <f>Jul!R56</f>
        <v>-5117.220000000007</v>
      </c>
      <c r="J56" s="361"/>
      <c r="K56" s="361"/>
      <c r="L56" s="343">
        <f>I45-L54-L55-L57-L58-L59-L60-L61-L62-L63-L64-L65</f>
        <v>0</v>
      </c>
      <c r="M56" s="343"/>
      <c r="N56" s="343"/>
      <c r="O56" s="343">
        <f>S52-O54-O55-O57-O58-O59-O60-O61-O62-O63-O64-O65</f>
        <v>0</v>
      </c>
      <c r="P56" s="343"/>
      <c r="Q56" s="343"/>
      <c r="R56" s="361">
        <f t="shared" si="0"/>
        <v>-5117.220000000007</v>
      </c>
      <c r="S56" s="361"/>
      <c r="T56" s="361"/>
    </row>
    <row r="57" spans="1:20" ht="12.75">
      <c r="A57" s="338" t="s">
        <v>38</v>
      </c>
      <c r="B57" s="339"/>
      <c r="C57" s="339"/>
      <c r="D57" s="339"/>
      <c r="E57" s="339"/>
      <c r="F57" s="339"/>
      <c r="G57" s="339"/>
      <c r="H57" s="339"/>
      <c r="I57" s="361">
        <f>Jul!R57</f>
        <v>135</v>
      </c>
      <c r="J57" s="361"/>
      <c r="K57" s="361"/>
      <c r="L57" s="343">
        <f>SUMIF(C6:C44,"Fund-Relief",I6:I44)</f>
        <v>0</v>
      </c>
      <c r="M57" s="343"/>
      <c r="N57" s="343"/>
      <c r="O57" s="343">
        <f>SUMIF(M6:M51,"Fund-Relief",S6:S51)</f>
        <v>0</v>
      </c>
      <c r="P57" s="343"/>
      <c r="Q57" s="343"/>
      <c r="R57" s="361">
        <f t="shared" si="0"/>
        <v>135</v>
      </c>
      <c r="S57" s="361"/>
      <c r="T57" s="361"/>
    </row>
    <row r="58" spans="1:20" ht="12.75">
      <c r="A58" s="337" t="s">
        <v>39</v>
      </c>
      <c r="B58" s="305"/>
      <c r="C58" s="305"/>
      <c r="D58" s="305"/>
      <c r="E58" s="305"/>
      <c r="F58" s="305"/>
      <c r="G58" s="305"/>
      <c r="H58" s="305"/>
      <c r="I58" s="361">
        <f>Jul!R58</f>
        <v>1673.21</v>
      </c>
      <c r="J58" s="361"/>
      <c r="K58" s="361"/>
      <c r="L58" s="343">
        <f>SUMIF(C6:C44,"Dues-Reserve",I6:I44)</f>
        <v>0</v>
      </c>
      <c r="M58" s="343"/>
      <c r="N58" s="343"/>
      <c r="O58" s="343">
        <f>SUMIF(M6:M51,"Dues-Reserve",S6:S51)</f>
        <v>0</v>
      </c>
      <c r="P58" s="343"/>
      <c r="Q58" s="343"/>
      <c r="R58" s="361">
        <f t="shared" si="0"/>
        <v>1673.21</v>
      </c>
      <c r="S58" s="361"/>
      <c r="T58" s="361"/>
    </row>
    <row r="59" spans="1:20" ht="12.75">
      <c r="A59" s="338" t="s">
        <v>40</v>
      </c>
      <c r="B59" s="339"/>
      <c r="C59" s="339"/>
      <c r="D59" s="339"/>
      <c r="E59" s="339"/>
      <c r="F59" s="339"/>
      <c r="G59" s="339"/>
      <c r="H59" s="339"/>
      <c r="I59" s="361">
        <f>Jul!R59</f>
        <v>22827.72</v>
      </c>
      <c r="J59" s="361"/>
      <c r="K59" s="361"/>
      <c r="L59" s="343">
        <f>SUMIF(C6:C44,"Account-Savings",I6:I44)</f>
        <v>0</v>
      </c>
      <c r="M59" s="343"/>
      <c r="N59" s="343"/>
      <c r="O59" s="343">
        <f>SUMIF(M6:M51,"Account-Savings",S6:S51)</f>
        <v>0</v>
      </c>
      <c r="P59" s="343"/>
      <c r="Q59" s="343"/>
      <c r="R59" s="361">
        <f t="shared" si="0"/>
        <v>22827.72</v>
      </c>
      <c r="S59" s="361"/>
      <c r="T59" s="361"/>
    </row>
    <row r="60" spans="1:20" ht="12.75">
      <c r="A60" s="338" t="s">
        <v>41</v>
      </c>
      <c r="B60" s="339"/>
      <c r="C60" s="339"/>
      <c r="D60" s="339"/>
      <c r="E60" s="339"/>
      <c r="F60" s="339"/>
      <c r="G60" s="339"/>
      <c r="H60" s="339"/>
      <c r="I60" s="361">
        <f>Jul!R60</f>
        <v>300</v>
      </c>
      <c r="J60" s="361"/>
      <c r="K60" s="361"/>
      <c r="L60" s="343">
        <v>0</v>
      </c>
      <c r="M60" s="343"/>
      <c r="N60" s="343"/>
      <c r="O60" s="343">
        <v>0</v>
      </c>
      <c r="P60" s="343"/>
      <c r="Q60" s="343"/>
      <c r="R60" s="361">
        <f t="shared" si="0"/>
        <v>300</v>
      </c>
      <c r="S60" s="361"/>
      <c r="T60" s="361"/>
    </row>
    <row r="61" spans="1:20" ht="12.75">
      <c r="A61" s="338" t="s">
        <v>42</v>
      </c>
      <c r="B61" s="339"/>
      <c r="C61" s="339"/>
      <c r="D61" s="339"/>
      <c r="E61" s="339"/>
      <c r="F61" s="339"/>
      <c r="G61" s="339"/>
      <c r="H61" s="339"/>
      <c r="I61" s="361">
        <f>Jul!R61</f>
        <v>0</v>
      </c>
      <c r="J61" s="361"/>
      <c r="K61" s="361"/>
      <c r="L61" s="343">
        <v>0</v>
      </c>
      <c r="M61" s="343"/>
      <c r="N61" s="343"/>
      <c r="O61" s="343">
        <v>0</v>
      </c>
      <c r="P61" s="343"/>
      <c r="Q61" s="343"/>
      <c r="R61" s="361">
        <f t="shared" si="0"/>
        <v>0</v>
      </c>
      <c r="S61" s="361"/>
      <c r="T61" s="361"/>
    </row>
    <row r="62" spans="1:20" ht="12">
      <c r="A62" s="340" t="s">
        <v>410</v>
      </c>
      <c r="B62" s="341"/>
      <c r="C62" s="341"/>
      <c r="D62" s="341"/>
      <c r="E62" s="341"/>
      <c r="F62" s="341"/>
      <c r="G62" s="341"/>
      <c r="H62" s="342"/>
      <c r="I62" s="361">
        <f>Jul!R62</f>
        <v>937.3900000000001</v>
      </c>
      <c r="J62" s="361"/>
      <c r="K62" s="361"/>
      <c r="L62" s="343">
        <f>SUMIF(C6:C44,"Fund-Nat. Mil. Serv.",I6:I44)</f>
        <v>0</v>
      </c>
      <c r="M62" s="343"/>
      <c r="N62" s="343"/>
      <c r="O62" s="343">
        <f>SUMIF(M6:M51,"Fund-Nat. Mil. Serv.",S6:S51)</f>
        <v>0</v>
      </c>
      <c r="P62" s="343"/>
      <c r="Q62" s="343"/>
      <c r="R62" s="361">
        <f t="shared" si="0"/>
        <v>937.3900000000001</v>
      </c>
      <c r="S62" s="361"/>
      <c r="T62" s="361"/>
    </row>
    <row r="63" spans="1:20" ht="12">
      <c r="A63" s="340" t="s">
        <v>97</v>
      </c>
      <c r="B63" s="341"/>
      <c r="C63" s="341"/>
      <c r="D63" s="341"/>
      <c r="E63" s="341"/>
      <c r="F63" s="341"/>
      <c r="G63" s="341"/>
      <c r="H63" s="342"/>
      <c r="I63" s="361">
        <f>Jul!R63</f>
        <v>3400</v>
      </c>
      <c r="J63" s="361"/>
      <c r="K63" s="361"/>
      <c r="L63" s="343">
        <f>SUMIF(C6:C44,"Fund-Scholarship",I6:I44)</f>
        <v>0</v>
      </c>
      <c r="M63" s="343"/>
      <c r="N63" s="343"/>
      <c r="O63" s="343">
        <f>SUMIF(M6:M51,"Fund-Scholarship",S6:S51)</f>
        <v>0</v>
      </c>
      <c r="P63" s="343"/>
      <c r="Q63" s="343"/>
      <c r="R63" s="361">
        <f>I63+L63-O63</f>
        <v>3400</v>
      </c>
      <c r="S63" s="361"/>
      <c r="T63" s="361"/>
    </row>
    <row r="64" spans="1:20" ht="12">
      <c r="A64" s="340" t="s">
        <v>96</v>
      </c>
      <c r="B64" s="341"/>
      <c r="C64" s="341"/>
      <c r="D64" s="341"/>
      <c r="E64" s="341"/>
      <c r="F64" s="341"/>
      <c r="G64" s="341"/>
      <c r="H64" s="342"/>
      <c r="I64" s="361">
        <f>Jul!R64</f>
        <v>9400</v>
      </c>
      <c r="J64" s="361"/>
      <c r="K64" s="361"/>
      <c r="L64" s="343">
        <f>SUMIF(C6:C44,"Fund-Stock",I6:I44)</f>
        <v>0</v>
      </c>
      <c r="M64" s="343"/>
      <c r="N64" s="343"/>
      <c r="O64" s="343">
        <f>SUMIF(M6:M51,"Fund-Stock",S6:S51)</f>
        <v>0</v>
      </c>
      <c r="P64" s="343"/>
      <c r="Q64" s="343"/>
      <c r="R64" s="361">
        <f>I64+L64-O64</f>
        <v>9400</v>
      </c>
      <c r="S64" s="361"/>
      <c r="T64" s="361"/>
    </row>
    <row r="65" spans="1:20" ht="12">
      <c r="A65" s="340" t="s">
        <v>98</v>
      </c>
      <c r="B65" s="341"/>
      <c r="C65" s="341"/>
      <c r="D65" s="341"/>
      <c r="E65" s="341"/>
      <c r="F65" s="341"/>
      <c r="G65" s="341"/>
      <c r="H65" s="342"/>
      <c r="I65" s="361">
        <f>Jul!R65</f>
        <v>4076.1400000000003</v>
      </c>
      <c r="J65" s="361"/>
      <c r="K65" s="361"/>
      <c r="L65" s="343">
        <f>SUMIF(C6:C44,"Fund-Memorial",I6:I44)</f>
        <v>0</v>
      </c>
      <c r="M65" s="343"/>
      <c r="N65" s="343"/>
      <c r="O65" s="343">
        <f>SUMIF(M6:M51,"Fund-Memorial",S6:S51)</f>
        <v>0</v>
      </c>
      <c r="P65" s="343"/>
      <c r="Q65" s="343"/>
      <c r="R65" s="361">
        <f>I65+L65-O65</f>
        <v>4076.1400000000003</v>
      </c>
      <c r="S65" s="361"/>
      <c r="T65" s="361"/>
    </row>
    <row r="66" spans="1:20" ht="12">
      <c r="A66" s="336" t="s">
        <v>350</v>
      </c>
      <c r="B66" s="336"/>
      <c r="C66" s="336"/>
      <c r="D66" s="336"/>
      <c r="E66" s="336"/>
      <c r="F66" s="336"/>
      <c r="G66" s="336"/>
      <c r="H66" s="336"/>
      <c r="I66" s="360">
        <f>SUM(I54:K65)</f>
        <v>36967.87999999999</v>
      </c>
      <c r="J66" s="360"/>
      <c r="K66" s="360"/>
      <c r="L66" s="366">
        <f>SUM(L54:N65)</f>
        <v>0</v>
      </c>
      <c r="M66" s="366"/>
      <c r="N66" s="366"/>
      <c r="O66" s="366">
        <f>SUM(O54:Q65)</f>
        <v>0</v>
      </c>
      <c r="P66" s="366"/>
      <c r="Q66" s="366"/>
      <c r="R66" s="367">
        <f>I66+L66-O66</f>
        <v>36967.87999999999</v>
      </c>
      <c r="S66" s="367"/>
      <c r="T66" s="367"/>
    </row>
    <row r="67" ht="12">
      <c r="K67" s="181" t="s">
        <v>351</v>
      </c>
    </row>
  </sheetData>
  <sheetProtection/>
  <mergeCells count="431">
    <mergeCell ref="K9:L9"/>
    <mergeCell ref="M9:O9"/>
    <mergeCell ref="K10:L10"/>
    <mergeCell ref="K11:L11"/>
    <mergeCell ref="K12:L12"/>
    <mergeCell ref="M12:O12"/>
    <mergeCell ref="M7:O7"/>
    <mergeCell ref="P7:R7"/>
    <mergeCell ref="I8:J8"/>
    <mergeCell ref="K8:L8"/>
    <mergeCell ref="M8:O8"/>
    <mergeCell ref="P8:R8"/>
    <mergeCell ref="I7:J7"/>
    <mergeCell ref="A25:B25"/>
    <mergeCell ref="A19:B19"/>
    <mergeCell ref="A7:B7"/>
    <mergeCell ref="C7:E7"/>
    <mergeCell ref="F7:H7"/>
    <mergeCell ref="A8:B8"/>
    <mergeCell ref="C8:E8"/>
    <mergeCell ref="F8:H8"/>
    <mergeCell ref="A9:B9"/>
    <mergeCell ref="C9:E9"/>
    <mergeCell ref="S7:T7"/>
    <mergeCell ref="S8:T8"/>
    <mergeCell ref="P9:R9"/>
    <mergeCell ref="S9:T9"/>
    <mergeCell ref="S18:T18"/>
    <mergeCell ref="P10:R10"/>
    <mergeCell ref="P12:R12"/>
    <mergeCell ref="C43:E43"/>
    <mergeCell ref="I55:K55"/>
    <mergeCell ref="K51:L51"/>
    <mergeCell ref="K44:L44"/>
    <mergeCell ref="K42:L42"/>
    <mergeCell ref="K41:L41"/>
    <mergeCell ref="A45:H45"/>
    <mergeCell ref="C44:E44"/>
    <mergeCell ref="A42:B42"/>
    <mergeCell ref="A61:H61"/>
    <mergeCell ref="A62:H62"/>
    <mergeCell ref="A39:B39"/>
    <mergeCell ref="A40:B40"/>
    <mergeCell ref="A41:B41"/>
    <mergeCell ref="A43:B43"/>
    <mergeCell ref="A44:B44"/>
    <mergeCell ref="C46:C52"/>
    <mergeCell ref="A54:H54"/>
    <mergeCell ref="F44:H44"/>
    <mergeCell ref="C35:E35"/>
    <mergeCell ref="C37:E37"/>
    <mergeCell ref="C40:E40"/>
    <mergeCell ref="C34:E34"/>
    <mergeCell ref="F34:H34"/>
    <mergeCell ref="C33:E33"/>
    <mergeCell ref="F33:H33"/>
    <mergeCell ref="C39:E39"/>
    <mergeCell ref="F39:H39"/>
    <mergeCell ref="C36:E36"/>
    <mergeCell ref="A34:B34"/>
    <mergeCell ref="A35:B35"/>
    <mergeCell ref="A36:B36"/>
    <mergeCell ref="M32:O32"/>
    <mergeCell ref="A33:B33"/>
    <mergeCell ref="I34:J34"/>
    <mergeCell ref="I35:J35"/>
    <mergeCell ref="I33:J33"/>
    <mergeCell ref="M34:O34"/>
    <mergeCell ref="I36:J36"/>
    <mergeCell ref="M13:O13"/>
    <mergeCell ref="P13:R13"/>
    <mergeCell ref="P16:R16"/>
    <mergeCell ref="S14:T14"/>
    <mergeCell ref="M19:O19"/>
    <mergeCell ref="P19:R19"/>
    <mergeCell ref="M15:O15"/>
    <mergeCell ref="P15:R15"/>
    <mergeCell ref="M16:O16"/>
    <mergeCell ref="F25:H25"/>
    <mergeCell ref="F20:H20"/>
    <mergeCell ref="F23:H23"/>
    <mergeCell ref="F24:H24"/>
    <mergeCell ref="C21:E21"/>
    <mergeCell ref="F21:H21"/>
    <mergeCell ref="C22:E22"/>
    <mergeCell ref="F22:H22"/>
    <mergeCell ref="C23:E23"/>
    <mergeCell ref="C25:E25"/>
    <mergeCell ref="A20:B20"/>
    <mergeCell ref="C20:E20"/>
    <mergeCell ref="A22:B22"/>
    <mergeCell ref="A21:B21"/>
    <mergeCell ref="A26:B26"/>
    <mergeCell ref="A27:B27"/>
    <mergeCell ref="C24:E24"/>
    <mergeCell ref="C26:E26"/>
    <mergeCell ref="A23:B23"/>
    <mergeCell ref="A24:B24"/>
    <mergeCell ref="A29:B29"/>
    <mergeCell ref="C28:E28"/>
    <mergeCell ref="F30:H30"/>
    <mergeCell ref="I32:J32"/>
    <mergeCell ref="F31:H31"/>
    <mergeCell ref="C31:E31"/>
    <mergeCell ref="I31:J31"/>
    <mergeCell ref="C32:E32"/>
    <mergeCell ref="F32:H32"/>
    <mergeCell ref="A38:B38"/>
    <mergeCell ref="A37:B37"/>
    <mergeCell ref="C15:E15"/>
    <mergeCell ref="F15:H15"/>
    <mergeCell ref="A30:B30"/>
    <mergeCell ref="A31:B31"/>
    <mergeCell ref="A32:B32"/>
    <mergeCell ref="C29:E29"/>
    <mergeCell ref="F27:H27"/>
    <mergeCell ref="A28:B28"/>
    <mergeCell ref="C16:E16"/>
    <mergeCell ref="F16:H16"/>
    <mergeCell ref="C17:E17"/>
    <mergeCell ref="I38:J38"/>
    <mergeCell ref="I39:J39"/>
    <mergeCell ref="I40:J40"/>
    <mergeCell ref="C38:E38"/>
    <mergeCell ref="I27:J27"/>
    <mergeCell ref="I30:J30"/>
    <mergeCell ref="I24:J24"/>
    <mergeCell ref="F26:H26"/>
    <mergeCell ref="C27:E27"/>
    <mergeCell ref="A15:B15"/>
    <mergeCell ref="I41:J41"/>
    <mergeCell ref="A16:B16"/>
    <mergeCell ref="A17:B17"/>
    <mergeCell ref="A18:B18"/>
    <mergeCell ref="I22:J22"/>
    <mergeCell ref="I23:J23"/>
    <mergeCell ref="I17:J17"/>
    <mergeCell ref="I57:K57"/>
    <mergeCell ref="I58:K58"/>
    <mergeCell ref="I59:K59"/>
    <mergeCell ref="L54:N54"/>
    <mergeCell ref="F35:H35"/>
    <mergeCell ref="F28:H28"/>
    <mergeCell ref="I28:J28"/>
    <mergeCell ref="M40:O40"/>
    <mergeCell ref="I37:J37"/>
    <mergeCell ref="D52:J52"/>
    <mergeCell ref="I56:K56"/>
    <mergeCell ref="K30:L30"/>
    <mergeCell ref="K31:L31"/>
    <mergeCell ref="L59:N59"/>
    <mergeCell ref="C30:E30"/>
    <mergeCell ref="I29:J29"/>
    <mergeCell ref="K34:L34"/>
    <mergeCell ref="K35:L35"/>
    <mergeCell ref="K40:L40"/>
    <mergeCell ref="K36:L36"/>
    <mergeCell ref="A66:H66"/>
    <mergeCell ref="I66:K66"/>
    <mergeCell ref="I60:K60"/>
    <mergeCell ref="I61:K61"/>
    <mergeCell ref="I62:K62"/>
    <mergeCell ref="F29:H29"/>
    <mergeCell ref="A57:H57"/>
    <mergeCell ref="A58:H58"/>
    <mergeCell ref="A59:H59"/>
    <mergeCell ref="A60:H60"/>
    <mergeCell ref="K29:L29"/>
    <mergeCell ref="K20:L20"/>
    <mergeCell ref="K16:L16"/>
    <mergeCell ref="K17:L17"/>
    <mergeCell ref="K18:L18"/>
    <mergeCell ref="K7:L7"/>
    <mergeCell ref="K28:L28"/>
    <mergeCell ref="K13:L13"/>
    <mergeCell ref="K14:L14"/>
    <mergeCell ref="K15:L15"/>
    <mergeCell ref="A11:B11"/>
    <mergeCell ref="C11:E11"/>
    <mergeCell ref="F11:H11"/>
    <mergeCell ref="C12:E12"/>
    <mergeCell ref="F12:H12"/>
    <mergeCell ref="I10:J10"/>
    <mergeCell ref="A12:B12"/>
    <mergeCell ref="I11:J11"/>
    <mergeCell ref="I12:J12"/>
    <mergeCell ref="A13:B13"/>
    <mergeCell ref="A14:B14"/>
    <mergeCell ref="I13:J13"/>
    <mergeCell ref="I14:J14"/>
    <mergeCell ref="F14:H14"/>
    <mergeCell ref="C13:E13"/>
    <mergeCell ref="F13:H13"/>
    <mergeCell ref="C14:E14"/>
    <mergeCell ref="A6:B6"/>
    <mergeCell ref="K5:L5"/>
    <mergeCell ref="K6:L6"/>
    <mergeCell ref="A10:B10"/>
    <mergeCell ref="C6:E6"/>
    <mergeCell ref="F6:H6"/>
    <mergeCell ref="C10:E10"/>
    <mergeCell ref="F10:H10"/>
    <mergeCell ref="F9:H9"/>
    <mergeCell ref="I9:J9"/>
    <mergeCell ref="A4:C4"/>
    <mergeCell ref="D4:F4"/>
    <mergeCell ref="H4:J4"/>
    <mergeCell ref="R4:T4"/>
    <mergeCell ref="O4:Q4"/>
    <mergeCell ref="I6:J6"/>
    <mergeCell ref="M6:O6"/>
    <mergeCell ref="P6:R6"/>
    <mergeCell ref="C5:J5"/>
    <mergeCell ref="A5:B5"/>
    <mergeCell ref="M27:O27"/>
    <mergeCell ref="I18:J18"/>
    <mergeCell ref="I19:J19"/>
    <mergeCell ref="M17:O17"/>
    <mergeCell ref="M20:O20"/>
    <mergeCell ref="M26:O26"/>
    <mergeCell ref="I26:J26"/>
    <mergeCell ref="I25:J25"/>
    <mergeCell ref="I20:J20"/>
    <mergeCell ref="I21:J21"/>
    <mergeCell ref="P25:R25"/>
    <mergeCell ref="K21:L21"/>
    <mergeCell ref="K23:L23"/>
    <mergeCell ref="P17:R17"/>
    <mergeCell ref="M18:O18"/>
    <mergeCell ref="M28:O28"/>
    <mergeCell ref="K27:L27"/>
    <mergeCell ref="K25:L25"/>
    <mergeCell ref="M25:O25"/>
    <mergeCell ref="P27:R27"/>
    <mergeCell ref="S24:T24"/>
    <mergeCell ref="S28:T28"/>
    <mergeCell ref="S29:T29"/>
    <mergeCell ref="S26:T26"/>
    <mergeCell ref="S27:T27"/>
    <mergeCell ref="I15:J15"/>
    <mergeCell ref="I16:J16"/>
    <mergeCell ref="K24:L24"/>
    <mergeCell ref="K19:L19"/>
    <mergeCell ref="K22:L22"/>
    <mergeCell ref="S30:T30"/>
    <mergeCell ref="S31:T31"/>
    <mergeCell ref="S32:T32"/>
    <mergeCell ref="S33:T33"/>
    <mergeCell ref="S36:T36"/>
    <mergeCell ref="P43:R43"/>
    <mergeCell ref="S37:T37"/>
    <mergeCell ref="S42:T42"/>
    <mergeCell ref="S51:T51"/>
    <mergeCell ref="S52:T52"/>
    <mergeCell ref="R53:T53"/>
    <mergeCell ref="S44:T44"/>
    <mergeCell ref="S45:T45"/>
    <mergeCell ref="S49:T49"/>
    <mergeCell ref="S48:T48"/>
    <mergeCell ref="S46:T46"/>
    <mergeCell ref="P44:R44"/>
    <mergeCell ref="O54:Q54"/>
    <mergeCell ref="O55:Q55"/>
    <mergeCell ref="I54:K54"/>
    <mergeCell ref="M39:O39"/>
    <mergeCell ref="P39:R39"/>
    <mergeCell ref="P42:R42"/>
    <mergeCell ref="I42:J42"/>
    <mergeCell ref="M49:O49"/>
    <mergeCell ref="M47:O47"/>
    <mergeCell ref="K45:L45"/>
    <mergeCell ref="O66:Q66"/>
    <mergeCell ref="R60:T60"/>
    <mergeCell ref="R61:T61"/>
    <mergeCell ref="O64:Q64"/>
    <mergeCell ref="K37:L37"/>
    <mergeCell ref="K38:L38"/>
    <mergeCell ref="K39:L39"/>
    <mergeCell ref="P40:R40"/>
    <mergeCell ref="M41:O41"/>
    <mergeCell ref="P41:R41"/>
    <mergeCell ref="R59:T59"/>
    <mergeCell ref="O62:Q62"/>
    <mergeCell ref="L55:N55"/>
    <mergeCell ref="L56:N56"/>
    <mergeCell ref="L57:N57"/>
    <mergeCell ref="O57:Q57"/>
    <mergeCell ref="L62:N62"/>
    <mergeCell ref="L58:N58"/>
    <mergeCell ref="R55:T55"/>
    <mergeCell ref="R56:T56"/>
    <mergeCell ref="R57:T57"/>
    <mergeCell ref="R58:T58"/>
    <mergeCell ref="L61:N61"/>
    <mergeCell ref="O58:Q58"/>
    <mergeCell ref="O59:Q59"/>
    <mergeCell ref="O60:Q60"/>
    <mergeCell ref="O61:Q61"/>
    <mergeCell ref="L60:N60"/>
    <mergeCell ref="A56:H56"/>
    <mergeCell ref="A55:H55"/>
    <mergeCell ref="D50:J51"/>
    <mergeCell ref="M51:O51"/>
    <mergeCell ref="P51:R51"/>
    <mergeCell ref="P45:R45"/>
    <mergeCell ref="P46:R46"/>
    <mergeCell ref="M50:O50"/>
    <mergeCell ref="K49:L49"/>
    <mergeCell ref="K50:L50"/>
    <mergeCell ref="K47:L47"/>
    <mergeCell ref="K52:R52"/>
    <mergeCell ref="D46:J47"/>
    <mergeCell ref="A53:H53"/>
    <mergeCell ref="O53:Q53"/>
    <mergeCell ref="I53:K53"/>
    <mergeCell ref="D48:J49"/>
    <mergeCell ref="P49:R49"/>
    <mergeCell ref="O65:Q65"/>
    <mergeCell ref="R65:T65"/>
    <mergeCell ref="R62:T62"/>
    <mergeCell ref="R66:T66"/>
    <mergeCell ref="L53:N53"/>
    <mergeCell ref="O56:Q56"/>
    <mergeCell ref="L66:N66"/>
    <mergeCell ref="R54:T54"/>
    <mergeCell ref="O63:Q63"/>
    <mergeCell ref="R63:T63"/>
    <mergeCell ref="P22:R22"/>
    <mergeCell ref="S17:T17"/>
    <mergeCell ref="S19:T19"/>
    <mergeCell ref="M10:O10"/>
    <mergeCell ref="M11:O11"/>
    <mergeCell ref="P11:R11"/>
    <mergeCell ref="P18:R18"/>
    <mergeCell ref="M14:O14"/>
    <mergeCell ref="P14:R14"/>
    <mergeCell ref="M22:O22"/>
    <mergeCell ref="M5:T5"/>
    <mergeCell ref="S16:T16"/>
    <mergeCell ref="S20:T20"/>
    <mergeCell ref="P20:R20"/>
    <mergeCell ref="P23:R23"/>
    <mergeCell ref="S10:T10"/>
    <mergeCell ref="S11:T11"/>
    <mergeCell ref="S12:T12"/>
    <mergeCell ref="S13:T13"/>
    <mergeCell ref="P21:R21"/>
    <mergeCell ref="P29:R29"/>
    <mergeCell ref="P47:R47"/>
    <mergeCell ref="S47:T47"/>
    <mergeCell ref="P2:Q2"/>
    <mergeCell ref="R2:T2"/>
    <mergeCell ref="S22:T22"/>
    <mergeCell ref="S23:T23"/>
    <mergeCell ref="S15:T15"/>
    <mergeCell ref="S6:T6"/>
    <mergeCell ref="S21:T21"/>
    <mergeCell ref="S40:T40"/>
    <mergeCell ref="S34:T34"/>
    <mergeCell ref="S35:T35"/>
    <mergeCell ref="P34:R34"/>
    <mergeCell ref="M35:O35"/>
    <mergeCell ref="M36:O36"/>
    <mergeCell ref="P36:R36"/>
    <mergeCell ref="S38:T38"/>
    <mergeCell ref="S39:T39"/>
    <mergeCell ref="K33:L33"/>
    <mergeCell ref="I43:J43"/>
    <mergeCell ref="S25:T25"/>
    <mergeCell ref="P26:R26"/>
    <mergeCell ref="K26:L26"/>
    <mergeCell ref="P50:R50"/>
    <mergeCell ref="S50:T50"/>
    <mergeCell ref="M46:O46"/>
    <mergeCell ref="M48:O48"/>
    <mergeCell ref="P48:R48"/>
    <mergeCell ref="C19:E19"/>
    <mergeCell ref="F17:H17"/>
    <mergeCell ref="F19:H19"/>
    <mergeCell ref="C18:E18"/>
    <mergeCell ref="F18:H18"/>
    <mergeCell ref="P32:R32"/>
    <mergeCell ref="M23:O23"/>
    <mergeCell ref="M21:O21"/>
    <mergeCell ref="K32:L32"/>
    <mergeCell ref="P31:R31"/>
    <mergeCell ref="M24:O24"/>
    <mergeCell ref="P24:R24"/>
    <mergeCell ref="M30:O30"/>
    <mergeCell ref="M31:O31"/>
    <mergeCell ref="P35:R35"/>
    <mergeCell ref="P30:R30"/>
    <mergeCell ref="P28:R28"/>
    <mergeCell ref="M29:O29"/>
    <mergeCell ref="P33:R33"/>
    <mergeCell ref="M33:O33"/>
    <mergeCell ref="M37:O37"/>
    <mergeCell ref="P37:R37"/>
    <mergeCell ref="P38:R38"/>
    <mergeCell ref="M38:O38"/>
    <mergeCell ref="C42:E42"/>
    <mergeCell ref="F42:H42"/>
    <mergeCell ref="C41:E41"/>
    <mergeCell ref="F36:H36"/>
    <mergeCell ref="F37:H37"/>
    <mergeCell ref="I44:J44"/>
    <mergeCell ref="F38:H38"/>
    <mergeCell ref="M43:O43"/>
    <mergeCell ref="M42:O42"/>
    <mergeCell ref="F43:H43"/>
    <mergeCell ref="M44:O44"/>
    <mergeCell ref="F40:H40"/>
    <mergeCell ref="F41:H41"/>
    <mergeCell ref="S41:T41"/>
    <mergeCell ref="S43:T43"/>
    <mergeCell ref="K43:L43"/>
    <mergeCell ref="K46:L46"/>
    <mergeCell ref="I45:J45"/>
    <mergeCell ref="A64:H64"/>
    <mergeCell ref="M45:O45"/>
    <mergeCell ref="R64:T64"/>
    <mergeCell ref="A46:B52"/>
    <mergeCell ref="K48:L48"/>
    <mergeCell ref="A65:H65"/>
    <mergeCell ref="I63:K63"/>
    <mergeCell ref="L63:N63"/>
    <mergeCell ref="I64:K64"/>
    <mergeCell ref="L64:N64"/>
    <mergeCell ref="I65:K65"/>
    <mergeCell ref="L65:N65"/>
    <mergeCell ref="A63:H63"/>
  </mergeCells>
  <dataValidations count="2">
    <dataValidation type="list" allowBlank="1" showInputMessage="1" sqref="F6:H44 P6:R51">
      <formula1>REASON2</formula1>
    </dataValidation>
    <dataValidation type="list" allowBlank="1" showInputMessage="1" sqref="C6:E44 M6:O51">
      <formula1>REASON1</formula1>
    </dataValidation>
  </dataValidations>
  <printOptions/>
  <pageMargins left="0.75" right="0" top="0" bottom="0" header="0.5" footer="0.5"/>
  <pageSetup fitToHeight="1" fitToWidth="1" horizontalDpi="600" verticalDpi="600" orientation="portrait" scale="89" r:id="rId2"/>
  <drawing r:id="rId1"/>
</worksheet>
</file>

<file path=xl/worksheets/sheet19.xml><?xml version="1.0" encoding="utf-8"?>
<worksheet xmlns="http://schemas.openxmlformats.org/spreadsheetml/2006/main" xmlns:r="http://schemas.openxmlformats.org/officeDocument/2006/relationships">
  <sheetPr>
    <tabColor rgb="FFFFFF99"/>
    <pageSetUpPr fitToPage="1"/>
  </sheetPr>
  <dimension ref="A1:T67"/>
  <sheetViews>
    <sheetView zoomScale="125" zoomScaleNormal="125" zoomScalePageLayoutView="0" workbookViewId="0" topLeftCell="A1">
      <selection activeCell="V11" sqref="V11"/>
    </sheetView>
  </sheetViews>
  <sheetFormatPr defaultColWidth="9.140625" defaultRowHeight="12.75"/>
  <cols>
    <col min="1" max="9" width="5.00390625" style="3" customWidth="1"/>
    <col min="10" max="11" width="5.00390625" style="4" customWidth="1"/>
    <col min="12" max="19" width="5.00390625" style="3" customWidth="1"/>
    <col min="20" max="20" width="5.00390625" style="4" customWidth="1"/>
    <col min="21" max="21" width="9.140625" style="4" customWidth="1"/>
    <col min="22" max="16384" width="9.140625" style="3" customWidth="1"/>
  </cols>
  <sheetData>
    <row r="1" spans="7:20" ht="18">
      <c r="G1" s="178"/>
      <c r="H1" s="178"/>
      <c r="I1" s="178"/>
      <c r="J1" s="178" t="s">
        <v>34</v>
      </c>
      <c r="K1" s="178"/>
      <c r="L1" s="178"/>
      <c r="M1" s="178"/>
      <c r="N1" s="178"/>
      <c r="Q1" s="8"/>
      <c r="R1" s="24"/>
      <c r="S1" s="24"/>
      <c r="T1" s="24"/>
    </row>
    <row r="2" spans="7:20" ht="12" customHeight="1">
      <c r="G2" s="15"/>
      <c r="H2" s="15"/>
      <c r="I2" s="15"/>
      <c r="J2" s="15" t="s">
        <v>363</v>
      </c>
      <c r="L2" s="15"/>
      <c r="M2" s="15"/>
      <c r="N2" s="15"/>
      <c r="O2" s="15"/>
      <c r="P2" s="370" t="s">
        <v>364</v>
      </c>
      <c r="Q2" s="370"/>
      <c r="R2" s="371">
        <v>6654</v>
      </c>
      <c r="S2" s="371"/>
      <c r="T2" s="371"/>
    </row>
    <row r="3" ht="3" customHeight="1"/>
    <row r="4" spans="1:20" ht="12" customHeight="1">
      <c r="A4" s="355" t="s">
        <v>345</v>
      </c>
      <c r="B4" s="356"/>
      <c r="C4" s="356"/>
      <c r="D4" s="350">
        <v>40787</v>
      </c>
      <c r="E4" s="327"/>
      <c r="F4" s="327"/>
      <c r="G4" s="13" t="s">
        <v>352</v>
      </c>
      <c r="H4" s="350">
        <v>40816</v>
      </c>
      <c r="I4" s="327"/>
      <c r="J4" s="327"/>
      <c r="K4" s="5"/>
      <c r="L4" s="6"/>
      <c r="O4" s="359" t="s">
        <v>354</v>
      </c>
      <c r="P4" s="359"/>
      <c r="Q4" s="359"/>
      <c r="R4" s="350">
        <v>40830</v>
      </c>
      <c r="S4" s="327"/>
      <c r="T4" s="327"/>
    </row>
    <row r="5" spans="1:20" ht="23.25" customHeight="1">
      <c r="A5" s="351" t="s">
        <v>346</v>
      </c>
      <c r="B5" s="352"/>
      <c r="C5" s="354" t="s">
        <v>349</v>
      </c>
      <c r="D5" s="339"/>
      <c r="E5" s="339"/>
      <c r="F5" s="339"/>
      <c r="G5" s="339"/>
      <c r="H5" s="339"/>
      <c r="I5" s="339"/>
      <c r="J5" s="339"/>
      <c r="K5" s="335" t="s">
        <v>353</v>
      </c>
      <c r="L5" s="300"/>
      <c r="M5" s="293" t="s">
        <v>347</v>
      </c>
      <c r="N5" s="294"/>
      <c r="O5" s="294"/>
      <c r="P5" s="294"/>
      <c r="Q5" s="294"/>
      <c r="R5" s="295"/>
      <c r="S5" s="295"/>
      <c r="T5" s="296"/>
    </row>
    <row r="6" spans="1:20" ht="12" customHeight="1">
      <c r="A6" s="353"/>
      <c r="B6" s="311"/>
      <c r="C6" s="375"/>
      <c r="D6" s="376"/>
      <c r="E6" s="376"/>
      <c r="F6" s="376"/>
      <c r="G6" s="376"/>
      <c r="H6" s="377"/>
      <c r="I6" s="297"/>
      <c r="J6" s="298"/>
      <c r="K6" s="333"/>
      <c r="L6" s="334"/>
      <c r="M6" s="372"/>
      <c r="N6" s="373"/>
      <c r="O6" s="373"/>
      <c r="P6" s="373"/>
      <c r="Q6" s="373"/>
      <c r="R6" s="374"/>
      <c r="S6" s="297"/>
      <c r="T6" s="298"/>
    </row>
    <row r="7" spans="1:20" ht="12" customHeight="1">
      <c r="A7" s="353"/>
      <c r="B7" s="311"/>
      <c r="C7" s="375"/>
      <c r="D7" s="376"/>
      <c r="E7" s="376"/>
      <c r="F7" s="376"/>
      <c r="G7" s="376"/>
      <c r="H7" s="377"/>
      <c r="I7" s="323"/>
      <c r="J7" s="322"/>
      <c r="K7" s="333"/>
      <c r="L7" s="334"/>
      <c r="M7" s="372"/>
      <c r="N7" s="373"/>
      <c r="O7" s="373"/>
      <c r="P7" s="373"/>
      <c r="Q7" s="373"/>
      <c r="R7" s="374"/>
      <c r="S7" s="297"/>
      <c r="T7" s="298"/>
    </row>
    <row r="8" spans="1:20" ht="12" customHeight="1">
      <c r="A8" s="353"/>
      <c r="B8" s="311"/>
      <c r="C8" s="375"/>
      <c r="D8" s="376"/>
      <c r="E8" s="376"/>
      <c r="F8" s="376"/>
      <c r="G8" s="376"/>
      <c r="H8" s="377"/>
      <c r="I8" s="323"/>
      <c r="J8" s="322"/>
      <c r="K8" s="333"/>
      <c r="L8" s="334"/>
      <c r="M8" s="372"/>
      <c r="N8" s="373"/>
      <c r="O8" s="373"/>
      <c r="P8" s="373"/>
      <c r="Q8" s="373"/>
      <c r="R8" s="374"/>
      <c r="S8" s="297"/>
      <c r="T8" s="298"/>
    </row>
    <row r="9" spans="1:20" ht="12" customHeight="1">
      <c r="A9" s="353"/>
      <c r="B9" s="311"/>
      <c r="C9" s="375"/>
      <c r="D9" s="376"/>
      <c r="E9" s="376"/>
      <c r="F9" s="376"/>
      <c r="G9" s="376"/>
      <c r="H9" s="377"/>
      <c r="I9" s="323"/>
      <c r="J9" s="322"/>
      <c r="K9" s="333"/>
      <c r="L9" s="334"/>
      <c r="M9" s="372"/>
      <c r="N9" s="373"/>
      <c r="O9" s="373"/>
      <c r="P9" s="373"/>
      <c r="Q9" s="373"/>
      <c r="R9" s="374"/>
      <c r="S9" s="297"/>
      <c r="T9" s="298"/>
    </row>
    <row r="10" spans="1:20" ht="12" customHeight="1">
      <c r="A10" s="353"/>
      <c r="B10" s="311"/>
      <c r="C10" s="375"/>
      <c r="D10" s="376"/>
      <c r="E10" s="376"/>
      <c r="F10" s="376"/>
      <c r="G10" s="376"/>
      <c r="H10" s="377"/>
      <c r="I10" s="323"/>
      <c r="J10" s="322"/>
      <c r="K10" s="333"/>
      <c r="L10" s="334"/>
      <c r="M10" s="372"/>
      <c r="N10" s="373"/>
      <c r="O10" s="373"/>
      <c r="P10" s="373"/>
      <c r="Q10" s="373"/>
      <c r="R10" s="374"/>
      <c r="S10" s="297"/>
      <c r="T10" s="298"/>
    </row>
    <row r="11" spans="1:20" ht="12" customHeight="1">
      <c r="A11" s="353"/>
      <c r="B11" s="311"/>
      <c r="C11" s="375"/>
      <c r="D11" s="376"/>
      <c r="E11" s="376"/>
      <c r="F11" s="376"/>
      <c r="G11" s="376"/>
      <c r="H11" s="377"/>
      <c r="I11" s="323"/>
      <c r="J11" s="322"/>
      <c r="K11" s="333"/>
      <c r="L11" s="334"/>
      <c r="M11" s="372"/>
      <c r="N11" s="373"/>
      <c r="O11" s="373"/>
      <c r="P11" s="373"/>
      <c r="Q11" s="373"/>
      <c r="R11" s="374"/>
      <c r="S11" s="304"/>
      <c r="T11" s="305"/>
    </row>
    <row r="12" spans="1:20" ht="12" customHeight="1">
      <c r="A12" s="353"/>
      <c r="B12" s="311"/>
      <c r="C12" s="375"/>
      <c r="D12" s="376"/>
      <c r="E12" s="376"/>
      <c r="F12" s="376"/>
      <c r="G12" s="376"/>
      <c r="H12" s="377"/>
      <c r="I12" s="323"/>
      <c r="J12" s="322"/>
      <c r="K12" s="333"/>
      <c r="L12" s="334"/>
      <c r="M12" s="372"/>
      <c r="N12" s="373"/>
      <c r="O12" s="373"/>
      <c r="P12" s="373"/>
      <c r="Q12" s="373"/>
      <c r="R12" s="374"/>
      <c r="S12" s="297"/>
      <c r="T12" s="298"/>
    </row>
    <row r="13" spans="1:20" ht="12" customHeight="1">
      <c r="A13" s="353"/>
      <c r="B13" s="311"/>
      <c r="C13" s="375"/>
      <c r="D13" s="376"/>
      <c r="E13" s="376"/>
      <c r="F13" s="376"/>
      <c r="G13" s="376"/>
      <c r="H13" s="377"/>
      <c r="I13" s="323"/>
      <c r="J13" s="322"/>
      <c r="K13" s="333"/>
      <c r="L13" s="334"/>
      <c r="M13" s="372"/>
      <c r="N13" s="373"/>
      <c r="O13" s="373"/>
      <c r="P13" s="373"/>
      <c r="Q13" s="373"/>
      <c r="R13" s="374"/>
      <c r="S13" s="297"/>
      <c r="T13" s="298"/>
    </row>
    <row r="14" spans="1:20" ht="12" customHeight="1">
      <c r="A14" s="353"/>
      <c r="B14" s="311"/>
      <c r="C14" s="375"/>
      <c r="D14" s="376"/>
      <c r="E14" s="376"/>
      <c r="F14" s="376"/>
      <c r="G14" s="376"/>
      <c r="H14" s="377"/>
      <c r="I14" s="323"/>
      <c r="J14" s="322"/>
      <c r="K14" s="333"/>
      <c r="L14" s="334"/>
      <c r="M14" s="372"/>
      <c r="N14" s="373"/>
      <c r="O14" s="373"/>
      <c r="P14" s="373"/>
      <c r="Q14" s="373"/>
      <c r="R14" s="374"/>
      <c r="S14" s="297"/>
      <c r="T14" s="298"/>
    </row>
    <row r="15" spans="1:20" ht="12" customHeight="1">
      <c r="A15" s="353"/>
      <c r="B15" s="311"/>
      <c r="C15" s="375"/>
      <c r="D15" s="376"/>
      <c r="E15" s="376"/>
      <c r="F15" s="376"/>
      <c r="G15" s="376"/>
      <c r="H15" s="377"/>
      <c r="I15" s="323"/>
      <c r="J15" s="322"/>
      <c r="K15" s="333"/>
      <c r="L15" s="334"/>
      <c r="M15" s="372"/>
      <c r="N15" s="373"/>
      <c r="O15" s="373"/>
      <c r="P15" s="373"/>
      <c r="Q15" s="373"/>
      <c r="R15" s="374"/>
      <c r="S15" s="297"/>
      <c r="T15" s="298"/>
    </row>
    <row r="16" spans="1:20" ht="12" customHeight="1">
      <c r="A16" s="353"/>
      <c r="B16" s="311"/>
      <c r="C16" s="375"/>
      <c r="D16" s="376"/>
      <c r="E16" s="376"/>
      <c r="F16" s="376"/>
      <c r="G16" s="376"/>
      <c r="H16" s="377"/>
      <c r="I16" s="323"/>
      <c r="J16" s="322"/>
      <c r="K16" s="333"/>
      <c r="L16" s="334"/>
      <c r="M16" s="372"/>
      <c r="N16" s="373"/>
      <c r="O16" s="373"/>
      <c r="P16" s="373"/>
      <c r="Q16" s="373"/>
      <c r="R16" s="374"/>
      <c r="S16" s="297"/>
      <c r="T16" s="298"/>
    </row>
    <row r="17" spans="1:20" ht="12" customHeight="1">
      <c r="A17" s="357"/>
      <c r="B17" s="358"/>
      <c r="C17" s="375"/>
      <c r="D17" s="376"/>
      <c r="E17" s="376"/>
      <c r="F17" s="376"/>
      <c r="G17" s="376"/>
      <c r="H17" s="377"/>
      <c r="I17" s="329"/>
      <c r="J17" s="332"/>
      <c r="K17" s="333"/>
      <c r="L17" s="334"/>
      <c r="M17" s="372"/>
      <c r="N17" s="373"/>
      <c r="O17" s="373"/>
      <c r="P17" s="373"/>
      <c r="Q17" s="373"/>
      <c r="R17" s="374"/>
      <c r="S17" s="297"/>
      <c r="T17" s="298"/>
    </row>
    <row r="18" spans="1:20" ht="12" customHeight="1">
      <c r="A18" s="357"/>
      <c r="B18" s="358"/>
      <c r="C18" s="375"/>
      <c r="D18" s="376"/>
      <c r="E18" s="376"/>
      <c r="F18" s="376"/>
      <c r="G18" s="376"/>
      <c r="H18" s="377"/>
      <c r="I18" s="329"/>
      <c r="J18" s="332"/>
      <c r="K18" s="333"/>
      <c r="L18" s="334"/>
      <c r="M18" s="372"/>
      <c r="N18" s="373"/>
      <c r="O18" s="373"/>
      <c r="P18" s="373"/>
      <c r="Q18" s="373"/>
      <c r="R18" s="374"/>
      <c r="S18" s="297"/>
      <c r="T18" s="298"/>
    </row>
    <row r="19" spans="1:20" ht="12" customHeight="1">
      <c r="A19" s="357"/>
      <c r="B19" s="358"/>
      <c r="C19" s="375"/>
      <c r="D19" s="376"/>
      <c r="E19" s="376"/>
      <c r="F19" s="376"/>
      <c r="G19" s="376"/>
      <c r="H19" s="377"/>
      <c r="I19" s="329"/>
      <c r="J19" s="332"/>
      <c r="K19" s="333"/>
      <c r="L19" s="334"/>
      <c r="M19" s="372"/>
      <c r="N19" s="373"/>
      <c r="O19" s="373"/>
      <c r="P19" s="373"/>
      <c r="Q19" s="373"/>
      <c r="R19" s="374"/>
      <c r="S19" s="299"/>
      <c r="T19" s="300"/>
    </row>
    <row r="20" spans="1:20" ht="12" customHeight="1">
      <c r="A20" s="357"/>
      <c r="B20" s="358"/>
      <c r="C20" s="375"/>
      <c r="D20" s="376"/>
      <c r="E20" s="376"/>
      <c r="F20" s="376"/>
      <c r="G20" s="376"/>
      <c r="H20" s="377"/>
      <c r="I20" s="329"/>
      <c r="J20" s="332"/>
      <c r="K20" s="347"/>
      <c r="L20" s="300"/>
      <c r="M20" s="372"/>
      <c r="N20" s="373"/>
      <c r="O20" s="373"/>
      <c r="P20" s="373"/>
      <c r="Q20" s="373"/>
      <c r="R20" s="374"/>
      <c r="S20" s="331"/>
      <c r="T20" s="330"/>
    </row>
    <row r="21" spans="1:20" ht="12" customHeight="1">
      <c r="A21" s="357"/>
      <c r="B21" s="358"/>
      <c r="C21" s="375"/>
      <c r="D21" s="376"/>
      <c r="E21" s="376"/>
      <c r="F21" s="376"/>
      <c r="G21" s="376"/>
      <c r="H21" s="377"/>
      <c r="I21" s="329"/>
      <c r="J21" s="332"/>
      <c r="K21" s="347"/>
      <c r="L21" s="300"/>
      <c r="M21" s="372"/>
      <c r="N21" s="373"/>
      <c r="O21" s="373"/>
      <c r="P21" s="373"/>
      <c r="Q21" s="373"/>
      <c r="R21" s="374"/>
      <c r="S21" s="331"/>
      <c r="T21" s="330"/>
    </row>
    <row r="22" spans="1:20" ht="12" customHeight="1">
      <c r="A22" s="357"/>
      <c r="B22" s="358"/>
      <c r="C22" s="375"/>
      <c r="D22" s="376"/>
      <c r="E22" s="376"/>
      <c r="F22" s="376"/>
      <c r="G22" s="376"/>
      <c r="H22" s="377"/>
      <c r="I22" s="329"/>
      <c r="J22" s="332"/>
      <c r="K22" s="347"/>
      <c r="L22" s="300"/>
      <c r="M22" s="372"/>
      <c r="N22" s="373"/>
      <c r="O22" s="373"/>
      <c r="P22" s="373"/>
      <c r="Q22" s="373"/>
      <c r="R22" s="374"/>
      <c r="S22" s="331"/>
      <c r="T22" s="330"/>
    </row>
    <row r="23" spans="1:20" ht="12" customHeight="1">
      <c r="A23" s="357"/>
      <c r="B23" s="358"/>
      <c r="C23" s="375"/>
      <c r="D23" s="376"/>
      <c r="E23" s="376"/>
      <c r="F23" s="376"/>
      <c r="G23" s="376"/>
      <c r="H23" s="377"/>
      <c r="I23" s="329"/>
      <c r="J23" s="332"/>
      <c r="K23" s="347"/>
      <c r="L23" s="300"/>
      <c r="M23" s="372"/>
      <c r="N23" s="373"/>
      <c r="O23" s="373"/>
      <c r="P23" s="373"/>
      <c r="Q23" s="373"/>
      <c r="R23" s="374"/>
      <c r="S23" s="331"/>
      <c r="T23" s="330"/>
    </row>
    <row r="24" spans="1:20" ht="12" customHeight="1">
      <c r="A24" s="357"/>
      <c r="B24" s="358"/>
      <c r="C24" s="375"/>
      <c r="D24" s="376"/>
      <c r="E24" s="376"/>
      <c r="F24" s="376"/>
      <c r="G24" s="376"/>
      <c r="H24" s="377"/>
      <c r="I24" s="329"/>
      <c r="J24" s="332"/>
      <c r="K24" s="347"/>
      <c r="L24" s="300"/>
      <c r="M24" s="372"/>
      <c r="N24" s="373"/>
      <c r="O24" s="373"/>
      <c r="P24" s="373"/>
      <c r="Q24" s="373"/>
      <c r="R24" s="374"/>
      <c r="S24" s="331"/>
      <c r="T24" s="330"/>
    </row>
    <row r="25" spans="1:20" ht="12" customHeight="1">
      <c r="A25" s="357"/>
      <c r="B25" s="358"/>
      <c r="C25" s="375"/>
      <c r="D25" s="376"/>
      <c r="E25" s="376"/>
      <c r="F25" s="376"/>
      <c r="G25" s="376"/>
      <c r="H25" s="377"/>
      <c r="I25" s="329"/>
      <c r="J25" s="332"/>
      <c r="K25" s="347"/>
      <c r="L25" s="300"/>
      <c r="M25" s="372"/>
      <c r="N25" s="373"/>
      <c r="O25" s="373"/>
      <c r="P25" s="373"/>
      <c r="Q25" s="373"/>
      <c r="R25" s="374"/>
      <c r="S25" s="331"/>
      <c r="T25" s="330"/>
    </row>
    <row r="26" spans="1:20" ht="12" customHeight="1">
      <c r="A26" s="357"/>
      <c r="B26" s="358"/>
      <c r="C26" s="375"/>
      <c r="D26" s="376"/>
      <c r="E26" s="376"/>
      <c r="F26" s="376"/>
      <c r="G26" s="376"/>
      <c r="H26" s="377"/>
      <c r="I26" s="329"/>
      <c r="J26" s="332"/>
      <c r="K26" s="347"/>
      <c r="L26" s="300"/>
      <c r="M26" s="372"/>
      <c r="N26" s="373"/>
      <c r="O26" s="373"/>
      <c r="P26" s="373"/>
      <c r="Q26" s="373"/>
      <c r="R26" s="374"/>
      <c r="S26" s="331"/>
      <c r="T26" s="330"/>
    </row>
    <row r="27" spans="1:20" ht="12" customHeight="1">
      <c r="A27" s="357"/>
      <c r="B27" s="358"/>
      <c r="C27" s="375"/>
      <c r="D27" s="376"/>
      <c r="E27" s="376"/>
      <c r="F27" s="376"/>
      <c r="G27" s="376"/>
      <c r="H27" s="377"/>
      <c r="I27" s="329"/>
      <c r="J27" s="332"/>
      <c r="K27" s="347"/>
      <c r="L27" s="300"/>
      <c r="M27" s="372"/>
      <c r="N27" s="373"/>
      <c r="O27" s="373"/>
      <c r="P27" s="373"/>
      <c r="Q27" s="373"/>
      <c r="R27" s="374"/>
      <c r="S27" s="331"/>
      <c r="T27" s="330"/>
    </row>
    <row r="28" spans="1:20" ht="12" customHeight="1">
      <c r="A28" s="357"/>
      <c r="B28" s="358"/>
      <c r="C28" s="375"/>
      <c r="D28" s="376"/>
      <c r="E28" s="376"/>
      <c r="F28" s="376"/>
      <c r="G28" s="376"/>
      <c r="H28" s="377"/>
      <c r="I28" s="329"/>
      <c r="J28" s="332"/>
      <c r="K28" s="347"/>
      <c r="L28" s="300"/>
      <c r="M28" s="372"/>
      <c r="N28" s="373"/>
      <c r="O28" s="373"/>
      <c r="P28" s="373"/>
      <c r="Q28" s="373"/>
      <c r="R28" s="374"/>
      <c r="S28" s="331"/>
      <c r="T28" s="330"/>
    </row>
    <row r="29" spans="1:20" ht="12" customHeight="1">
      <c r="A29" s="357"/>
      <c r="B29" s="358"/>
      <c r="C29" s="375"/>
      <c r="D29" s="376"/>
      <c r="E29" s="376"/>
      <c r="F29" s="376"/>
      <c r="G29" s="376"/>
      <c r="H29" s="377"/>
      <c r="I29" s="329"/>
      <c r="J29" s="332"/>
      <c r="K29" s="347"/>
      <c r="L29" s="300"/>
      <c r="M29" s="372"/>
      <c r="N29" s="373"/>
      <c r="O29" s="373"/>
      <c r="P29" s="373"/>
      <c r="Q29" s="373"/>
      <c r="R29" s="374"/>
      <c r="S29" s="331"/>
      <c r="T29" s="330"/>
    </row>
    <row r="30" spans="1:20" ht="12" customHeight="1">
      <c r="A30" s="357"/>
      <c r="B30" s="358"/>
      <c r="C30" s="375"/>
      <c r="D30" s="376"/>
      <c r="E30" s="376"/>
      <c r="F30" s="376"/>
      <c r="G30" s="376"/>
      <c r="H30" s="377"/>
      <c r="I30" s="329"/>
      <c r="J30" s="332"/>
      <c r="K30" s="347"/>
      <c r="L30" s="300"/>
      <c r="M30" s="372"/>
      <c r="N30" s="373"/>
      <c r="O30" s="373"/>
      <c r="P30" s="373"/>
      <c r="Q30" s="373"/>
      <c r="R30" s="374"/>
      <c r="S30" s="331"/>
      <c r="T30" s="330"/>
    </row>
    <row r="31" spans="1:20" ht="12" customHeight="1">
      <c r="A31" s="357"/>
      <c r="B31" s="358"/>
      <c r="C31" s="375"/>
      <c r="D31" s="376"/>
      <c r="E31" s="376"/>
      <c r="F31" s="376"/>
      <c r="G31" s="376"/>
      <c r="H31" s="377"/>
      <c r="I31" s="329"/>
      <c r="J31" s="332"/>
      <c r="K31" s="347"/>
      <c r="L31" s="300"/>
      <c r="M31" s="372"/>
      <c r="N31" s="373"/>
      <c r="O31" s="373"/>
      <c r="P31" s="373"/>
      <c r="Q31" s="373"/>
      <c r="R31" s="374"/>
      <c r="S31" s="331"/>
      <c r="T31" s="330"/>
    </row>
    <row r="32" spans="1:20" ht="12" customHeight="1">
      <c r="A32" s="357"/>
      <c r="B32" s="358"/>
      <c r="C32" s="375"/>
      <c r="D32" s="376"/>
      <c r="E32" s="376"/>
      <c r="F32" s="376"/>
      <c r="G32" s="376"/>
      <c r="H32" s="377"/>
      <c r="I32" s="329"/>
      <c r="J32" s="332"/>
      <c r="K32" s="347"/>
      <c r="L32" s="300"/>
      <c r="M32" s="372"/>
      <c r="N32" s="373"/>
      <c r="O32" s="373"/>
      <c r="P32" s="373"/>
      <c r="Q32" s="373"/>
      <c r="R32" s="374"/>
      <c r="S32" s="331"/>
      <c r="T32" s="330"/>
    </row>
    <row r="33" spans="1:20" ht="12" customHeight="1">
      <c r="A33" s="357"/>
      <c r="B33" s="358"/>
      <c r="C33" s="375"/>
      <c r="D33" s="376"/>
      <c r="E33" s="376"/>
      <c r="F33" s="376"/>
      <c r="G33" s="376"/>
      <c r="H33" s="377"/>
      <c r="I33" s="329"/>
      <c r="J33" s="332"/>
      <c r="K33" s="347"/>
      <c r="L33" s="300"/>
      <c r="M33" s="372"/>
      <c r="N33" s="373"/>
      <c r="O33" s="373"/>
      <c r="P33" s="373"/>
      <c r="Q33" s="373"/>
      <c r="R33" s="374"/>
      <c r="S33" s="331"/>
      <c r="T33" s="330"/>
    </row>
    <row r="34" spans="1:20" ht="12" customHeight="1">
      <c r="A34" s="357"/>
      <c r="B34" s="358"/>
      <c r="C34" s="375"/>
      <c r="D34" s="376"/>
      <c r="E34" s="376"/>
      <c r="F34" s="376"/>
      <c r="G34" s="376"/>
      <c r="H34" s="377"/>
      <c r="I34" s="329"/>
      <c r="J34" s="332"/>
      <c r="K34" s="347"/>
      <c r="L34" s="300"/>
      <c r="M34" s="372"/>
      <c r="N34" s="373"/>
      <c r="O34" s="373"/>
      <c r="P34" s="373"/>
      <c r="Q34" s="373"/>
      <c r="R34" s="374"/>
      <c r="S34" s="331"/>
      <c r="T34" s="330"/>
    </row>
    <row r="35" spans="1:20" ht="12" customHeight="1">
      <c r="A35" s="357"/>
      <c r="B35" s="358"/>
      <c r="C35" s="375"/>
      <c r="D35" s="376"/>
      <c r="E35" s="376"/>
      <c r="F35" s="376"/>
      <c r="G35" s="376"/>
      <c r="H35" s="377"/>
      <c r="I35" s="329"/>
      <c r="J35" s="332"/>
      <c r="K35" s="347"/>
      <c r="L35" s="300"/>
      <c r="M35" s="372"/>
      <c r="N35" s="373"/>
      <c r="O35" s="373"/>
      <c r="P35" s="373"/>
      <c r="Q35" s="373"/>
      <c r="R35" s="374"/>
      <c r="S35" s="331"/>
      <c r="T35" s="330"/>
    </row>
    <row r="36" spans="1:20" ht="12" customHeight="1">
      <c r="A36" s="357"/>
      <c r="B36" s="369"/>
      <c r="C36" s="375"/>
      <c r="D36" s="376"/>
      <c r="E36" s="376"/>
      <c r="F36" s="376"/>
      <c r="G36" s="376"/>
      <c r="H36" s="377"/>
      <c r="I36" s="329"/>
      <c r="J36" s="332"/>
      <c r="K36" s="347"/>
      <c r="L36" s="300"/>
      <c r="M36" s="372"/>
      <c r="N36" s="373"/>
      <c r="O36" s="373"/>
      <c r="P36" s="373"/>
      <c r="Q36" s="373"/>
      <c r="R36" s="374"/>
      <c r="S36" s="331"/>
      <c r="T36" s="330"/>
    </row>
    <row r="37" spans="1:20" ht="12" customHeight="1">
      <c r="A37" s="357"/>
      <c r="B37" s="358"/>
      <c r="C37" s="375"/>
      <c r="D37" s="376"/>
      <c r="E37" s="376"/>
      <c r="F37" s="376"/>
      <c r="G37" s="376"/>
      <c r="H37" s="377"/>
      <c r="I37" s="329"/>
      <c r="J37" s="332"/>
      <c r="K37" s="347"/>
      <c r="L37" s="300"/>
      <c r="M37" s="372"/>
      <c r="N37" s="373"/>
      <c r="O37" s="373"/>
      <c r="P37" s="373"/>
      <c r="Q37" s="373"/>
      <c r="R37" s="374"/>
      <c r="S37" s="331"/>
      <c r="T37" s="330"/>
    </row>
    <row r="38" spans="1:20" ht="12" customHeight="1">
      <c r="A38" s="357"/>
      <c r="B38" s="358"/>
      <c r="C38" s="375"/>
      <c r="D38" s="376"/>
      <c r="E38" s="376"/>
      <c r="F38" s="376"/>
      <c r="G38" s="376"/>
      <c r="H38" s="377"/>
      <c r="I38" s="329"/>
      <c r="J38" s="332"/>
      <c r="K38" s="347"/>
      <c r="L38" s="300"/>
      <c r="M38" s="372"/>
      <c r="N38" s="373"/>
      <c r="O38" s="373"/>
      <c r="P38" s="373"/>
      <c r="Q38" s="373"/>
      <c r="R38" s="374"/>
      <c r="S38" s="331"/>
      <c r="T38" s="330"/>
    </row>
    <row r="39" spans="1:20" ht="12" customHeight="1">
      <c r="A39" s="357"/>
      <c r="B39" s="358"/>
      <c r="C39" s="375"/>
      <c r="D39" s="376"/>
      <c r="E39" s="376"/>
      <c r="F39" s="376"/>
      <c r="G39" s="376"/>
      <c r="H39" s="377"/>
      <c r="I39" s="329"/>
      <c r="J39" s="332"/>
      <c r="K39" s="347"/>
      <c r="L39" s="300"/>
      <c r="M39" s="372"/>
      <c r="N39" s="373"/>
      <c r="O39" s="373"/>
      <c r="P39" s="373"/>
      <c r="Q39" s="373"/>
      <c r="R39" s="374"/>
      <c r="S39" s="331"/>
      <c r="T39" s="330"/>
    </row>
    <row r="40" spans="1:20" ht="12" customHeight="1">
      <c r="A40" s="357"/>
      <c r="B40" s="369"/>
      <c r="C40" s="375"/>
      <c r="D40" s="376"/>
      <c r="E40" s="376"/>
      <c r="F40" s="376"/>
      <c r="G40" s="376"/>
      <c r="H40" s="377"/>
      <c r="I40" s="329"/>
      <c r="J40" s="332"/>
      <c r="K40" s="347"/>
      <c r="L40" s="300"/>
      <c r="M40" s="372"/>
      <c r="N40" s="373"/>
      <c r="O40" s="373"/>
      <c r="P40" s="373"/>
      <c r="Q40" s="373"/>
      <c r="R40" s="374"/>
      <c r="S40" s="331"/>
      <c r="T40" s="330"/>
    </row>
    <row r="41" spans="1:20" ht="12" customHeight="1">
      <c r="A41" s="353"/>
      <c r="B41" s="311"/>
      <c r="C41" s="375"/>
      <c r="D41" s="376"/>
      <c r="E41" s="376"/>
      <c r="F41" s="376"/>
      <c r="G41" s="376"/>
      <c r="H41" s="377"/>
      <c r="I41" s="323"/>
      <c r="J41" s="322"/>
      <c r="K41" s="347"/>
      <c r="L41" s="300"/>
      <c r="M41" s="372"/>
      <c r="N41" s="373"/>
      <c r="O41" s="373"/>
      <c r="P41" s="373"/>
      <c r="Q41" s="373"/>
      <c r="R41" s="374"/>
      <c r="S41" s="331"/>
      <c r="T41" s="330"/>
    </row>
    <row r="42" spans="1:20" ht="12" customHeight="1">
      <c r="A42" s="353"/>
      <c r="B42" s="311"/>
      <c r="C42" s="375"/>
      <c r="D42" s="376"/>
      <c r="E42" s="376"/>
      <c r="F42" s="376"/>
      <c r="G42" s="376"/>
      <c r="H42" s="377"/>
      <c r="I42" s="323"/>
      <c r="J42" s="322"/>
      <c r="K42" s="347"/>
      <c r="L42" s="300"/>
      <c r="M42" s="372"/>
      <c r="N42" s="373"/>
      <c r="O42" s="373"/>
      <c r="P42" s="373"/>
      <c r="Q42" s="373"/>
      <c r="R42" s="374"/>
      <c r="S42" s="331"/>
      <c r="T42" s="330"/>
    </row>
    <row r="43" spans="1:20" ht="12" customHeight="1">
      <c r="A43" s="353"/>
      <c r="B43" s="311"/>
      <c r="C43" s="375"/>
      <c r="D43" s="376"/>
      <c r="E43" s="376"/>
      <c r="F43" s="376"/>
      <c r="G43" s="376"/>
      <c r="H43" s="377"/>
      <c r="I43" s="323"/>
      <c r="J43" s="322"/>
      <c r="K43" s="347"/>
      <c r="L43" s="300"/>
      <c r="M43" s="372"/>
      <c r="N43" s="373"/>
      <c r="O43" s="373"/>
      <c r="P43" s="373"/>
      <c r="Q43" s="373"/>
      <c r="R43" s="374"/>
      <c r="S43" s="331"/>
      <c r="T43" s="330"/>
    </row>
    <row r="44" spans="1:20" ht="12" customHeight="1">
      <c r="A44" s="353"/>
      <c r="B44" s="311"/>
      <c r="C44" s="375"/>
      <c r="D44" s="376"/>
      <c r="E44" s="376"/>
      <c r="F44" s="376"/>
      <c r="G44" s="376"/>
      <c r="H44" s="377"/>
      <c r="I44" s="323"/>
      <c r="J44" s="322"/>
      <c r="K44" s="347"/>
      <c r="L44" s="300"/>
      <c r="M44" s="372"/>
      <c r="N44" s="373"/>
      <c r="O44" s="373"/>
      <c r="P44" s="373"/>
      <c r="Q44" s="373"/>
      <c r="R44" s="374"/>
      <c r="S44" s="329"/>
      <c r="T44" s="330"/>
    </row>
    <row r="45" spans="1:20" ht="12" customHeight="1">
      <c r="A45" s="380" t="s">
        <v>366</v>
      </c>
      <c r="B45" s="381"/>
      <c r="C45" s="381"/>
      <c r="D45" s="381"/>
      <c r="E45" s="381"/>
      <c r="F45" s="381"/>
      <c r="G45" s="381"/>
      <c r="H45" s="382"/>
      <c r="I45" s="324">
        <f>SUM(I6:J44)</f>
        <v>0</v>
      </c>
      <c r="J45" s="325"/>
      <c r="K45" s="347"/>
      <c r="L45" s="300"/>
      <c r="M45" s="372"/>
      <c r="N45" s="373"/>
      <c r="O45" s="373"/>
      <c r="P45" s="373"/>
      <c r="Q45" s="373"/>
      <c r="R45" s="374"/>
      <c r="S45" s="329"/>
      <c r="T45" s="330"/>
    </row>
    <row r="46" spans="1:20" ht="12" customHeight="1">
      <c r="A46" s="312" t="s">
        <v>355</v>
      </c>
      <c r="B46" s="313"/>
      <c r="C46" s="344" t="s">
        <v>357</v>
      </c>
      <c r="D46" s="320"/>
      <c r="E46" s="313"/>
      <c r="F46" s="313"/>
      <c r="G46" s="313"/>
      <c r="H46" s="313"/>
      <c r="I46" s="313"/>
      <c r="J46" s="321"/>
      <c r="K46" s="347"/>
      <c r="L46" s="300"/>
      <c r="M46" s="372"/>
      <c r="N46" s="373"/>
      <c r="O46" s="373"/>
      <c r="P46" s="373"/>
      <c r="Q46" s="373"/>
      <c r="R46" s="374"/>
      <c r="S46" s="329"/>
      <c r="T46" s="330"/>
    </row>
    <row r="47" spans="1:20" ht="12" customHeight="1">
      <c r="A47" s="314"/>
      <c r="B47" s="315"/>
      <c r="C47" s="345"/>
      <c r="D47" s="317"/>
      <c r="E47" s="317"/>
      <c r="F47" s="317"/>
      <c r="G47" s="317"/>
      <c r="H47" s="317"/>
      <c r="I47" s="317"/>
      <c r="J47" s="322"/>
      <c r="K47" s="347"/>
      <c r="L47" s="300"/>
      <c r="M47" s="372"/>
      <c r="N47" s="373"/>
      <c r="O47" s="373"/>
      <c r="P47" s="373"/>
      <c r="Q47" s="373"/>
      <c r="R47" s="374"/>
      <c r="S47" s="329"/>
      <c r="T47" s="330"/>
    </row>
    <row r="48" spans="1:20" ht="12" customHeight="1">
      <c r="A48" s="314"/>
      <c r="B48" s="315"/>
      <c r="C48" s="345"/>
      <c r="D48" s="320"/>
      <c r="E48" s="313"/>
      <c r="F48" s="313"/>
      <c r="G48" s="313"/>
      <c r="H48" s="313"/>
      <c r="I48" s="313"/>
      <c r="J48" s="321"/>
      <c r="K48" s="347"/>
      <c r="L48" s="300"/>
      <c r="M48" s="372"/>
      <c r="N48" s="373"/>
      <c r="O48" s="373"/>
      <c r="P48" s="373"/>
      <c r="Q48" s="373"/>
      <c r="R48" s="374"/>
      <c r="S48" s="329"/>
      <c r="T48" s="330"/>
    </row>
    <row r="49" spans="1:20" ht="12" customHeight="1">
      <c r="A49" s="314"/>
      <c r="B49" s="315"/>
      <c r="C49" s="345"/>
      <c r="D49" s="317"/>
      <c r="E49" s="317"/>
      <c r="F49" s="317"/>
      <c r="G49" s="317"/>
      <c r="H49" s="317"/>
      <c r="I49" s="317"/>
      <c r="J49" s="322"/>
      <c r="K49" s="347"/>
      <c r="L49" s="300"/>
      <c r="M49" s="372"/>
      <c r="N49" s="373"/>
      <c r="O49" s="373"/>
      <c r="P49" s="373"/>
      <c r="Q49" s="373"/>
      <c r="R49" s="374"/>
      <c r="S49" s="329"/>
      <c r="T49" s="330"/>
    </row>
    <row r="50" spans="1:20" ht="12" customHeight="1">
      <c r="A50" s="314"/>
      <c r="B50" s="315"/>
      <c r="C50" s="345"/>
      <c r="D50" s="320"/>
      <c r="E50" s="313"/>
      <c r="F50" s="313"/>
      <c r="G50" s="313"/>
      <c r="H50" s="313"/>
      <c r="I50" s="313"/>
      <c r="J50" s="321"/>
      <c r="K50" s="364"/>
      <c r="L50" s="365"/>
      <c r="M50" s="372"/>
      <c r="N50" s="373"/>
      <c r="O50" s="373"/>
      <c r="P50" s="373"/>
      <c r="Q50" s="373"/>
      <c r="R50" s="374"/>
      <c r="S50" s="329"/>
      <c r="T50" s="330"/>
    </row>
    <row r="51" spans="1:20" ht="12" customHeight="1">
      <c r="A51" s="314"/>
      <c r="B51" s="315"/>
      <c r="C51" s="345"/>
      <c r="D51" s="317"/>
      <c r="E51" s="317"/>
      <c r="F51" s="317"/>
      <c r="G51" s="317"/>
      <c r="H51" s="317"/>
      <c r="I51" s="317"/>
      <c r="J51" s="322"/>
      <c r="K51" s="364"/>
      <c r="L51" s="365"/>
      <c r="M51" s="372"/>
      <c r="N51" s="373"/>
      <c r="O51" s="373"/>
      <c r="P51" s="373"/>
      <c r="Q51" s="373"/>
      <c r="R51" s="374"/>
      <c r="S51" s="323"/>
      <c r="T51" s="322"/>
    </row>
    <row r="52" spans="1:20" ht="12" customHeight="1">
      <c r="A52" s="316"/>
      <c r="B52" s="317"/>
      <c r="C52" s="346"/>
      <c r="D52" s="326" t="s">
        <v>356</v>
      </c>
      <c r="E52" s="327"/>
      <c r="F52" s="327"/>
      <c r="G52" s="327"/>
      <c r="H52" s="327"/>
      <c r="I52" s="327"/>
      <c r="J52" s="328"/>
      <c r="K52" s="318" t="s">
        <v>365</v>
      </c>
      <c r="L52" s="319"/>
      <c r="M52" s="319"/>
      <c r="N52" s="319"/>
      <c r="O52" s="319"/>
      <c r="P52" s="319"/>
      <c r="Q52" s="319"/>
      <c r="R52" s="300"/>
      <c r="S52" s="324">
        <f>SUM(S6:T51)</f>
        <v>0</v>
      </c>
      <c r="T52" s="325"/>
    </row>
    <row r="53" spans="1:20" ht="23.25" customHeight="1">
      <c r="A53" s="306" t="s">
        <v>362</v>
      </c>
      <c r="B53" s="306"/>
      <c r="C53" s="306"/>
      <c r="D53" s="306"/>
      <c r="E53" s="306"/>
      <c r="F53" s="306"/>
      <c r="G53" s="306"/>
      <c r="H53" s="306"/>
      <c r="I53" s="306" t="s">
        <v>358</v>
      </c>
      <c r="J53" s="306"/>
      <c r="K53" s="306"/>
      <c r="L53" s="306" t="s">
        <v>361</v>
      </c>
      <c r="M53" s="306"/>
      <c r="N53" s="306"/>
      <c r="O53" s="306" t="s">
        <v>359</v>
      </c>
      <c r="P53" s="306"/>
      <c r="Q53" s="306"/>
      <c r="R53" s="306" t="s">
        <v>360</v>
      </c>
      <c r="S53" s="306"/>
      <c r="T53" s="306"/>
    </row>
    <row r="54" spans="1:20" ht="12.75">
      <c r="A54" s="337" t="s">
        <v>35</v>
      </c>
      <c r="B54" s="305"/>
      <c r="C54" s="305"/>
      <c r="D54" s="305"/>
      <c r="E54" s="305"/>
      <c r="F54" s="305"/>
      <c r="G54" s="305"/>
      <c r="H54" s="305"/>
      <c r="I54" s="361">
        <f>Aug!R54</f>
        <v>-664.36</v>
      </c>
      <c r="J54" s="361"/>
      <c r="K54" s="361"/>
      <c r="L54" s="343">
        <f>SUMIF(C6:C44,"Dues-VFW",I6:I44)</f>
        <v>0</v>
      </c>
      <c r="M54" s="343"/>
      <c r="N54" s="343"/>
      <c r="O54" s="343">
        <f>SUMIF(M6:M51,"Dues-VFW",S6:S51)</f>
        <v>0</v>
      </c>
      <c r="P54" s="343"/>
      <c r="Q54" s="343"/>
      <c r="R54" s="361">
        <f aca="true" t="shared" si="0" ref="R54:R62">I54+L54-O54</f>
        <v>-664.36</v>
      </c>
      <c r="S54" s="361"/>
      <c r="T54" s="361"/>
    </row>
    <row r="55" spans="1:20" ht="12.75">
      <c r="A55" s="338" t="s">
        <v>37</v>
      </c>
      <c r="B55" s="339"/>
      <c r="C55" s="339"/>
      <c r="D55" s="339"/>
      <c r="E55" s="339"/>
      <c r="F55" s="339"/>
      <c r="G55" s="339"/>
      <c r="H55" s="339"/>
      <c r="I55" s="361">
        <f>Aug!R55</f>
        <v>0</v>
      </c>
      <c r="J55" s="361"/>
      <c r="K55" s="361"/>
      <c r="L55" s="343">
        <v>0</v>
      </c>
      <c r="M55" s="343"/>
      <c r="N55" s="343"/>
      <c r="O55" s="343">
        <v>0</v>
      </c>
      <c r="P55" s="343"/>
      <c r="Q55" s="343"/>
      <c r="R55" s="361">
        <f t="shared" si="0"/>
        <v>0</v>
      </c>
      <c r="S55" s="361"/>
      <c r="T55" s="361"/>
    </row>
    <row r="56" spans="1:20" ht="12.75">
      <c r="A56" s="338" t="s">
        <v>36</v>
      </c>
      <c r="B56" s="339"/>
      <c r="C56" s="339"/>
      <c r="D56" s="339"/>
      <c r="E56" s="339"/>
      <c r="F56" s="339"/>
      <c r="G56" s="339"/>
      <c r="H56" s="339"/>
      <c r="I56" s="361">
        <f>Aug!R56</f>
        <v>-5117.220000000007</v>
      </c>
      <c r="J56" s="361"/>
      <c r="K56" s="361"/>
      <c r="L56" s="343">
        <f>I45-L54-L55-L57-L58-L59-L60-L61-L62-L63-L64-L65</f>
        <v>0</v>
      </c>
      <c r="M56" s="343"/>
      <c r="N56" s="343"/>
      <c r="O56" s="343">
        <f>S52-O54-O55-O57-O58-O59-O60-O61-O62-O63-O64-O65</f>
        <v>0</v>
      </c>
      <c r="P56" s="343"/>
      <c r="Q56" s="343"/>
      <c r="R56" s="361">
        <f t="shared" si="0"/>
        <v>-5117.220000000007</v>
      </c>
      <c r="S56" s="361"/>
      <c r="T56" s="361"/>
    </row>
    <row r="57" spans="1:20" ht="12.75">
      <c r="A57" s="338" t="s">
        <v>38</v>
      </c>
      <c r="B57" s="339"/>
      <c r="C57" s="339"/>
      <c r="D57" s="339"/>
      <c r="E57" s="339"/>
      <c r="F57" s="339"/>
      <c r="G57" s="339"/>
      <c r="H57" s="339"/>
      <c r="I57" s="361">
        <f>Aug!R57</f>
        <v>135</v>
      </c>
      <c r="J57" s="361"/>
      <c r="K57" s="361"/>
      <c r="L57" s="343">
        <f>SUMIF(C6:C44,"Fund-Relief",I6:I44)</f>
        <v>0</v>
      </c>
      <c r="M57" s="343"/>
      <c r="N57" s="343"/>
      <c r="O57" s="343">
        <f>SUMIF(M6:M51,"Fund-Relief",S6:S51)</f>
        <v>0</v>
      </c>
      <c r="P57" s="343"/>
      <c r="Q57" s="343"/>
      <c r="R57" s="361">
        <f t="shared" si="0"/>
        <v>135</v>
      </c>
      <c r="S57" s="361"/>
      <c r="T57" s="361"/>
    </row>
    <row r="58" spans="1:20" ht="12.75">
      <c r="A58" s="337" t="s">
        <v>39</v>
      </c>
      <c r="B58" s="305"/>
      <c r="C58" s="305"/>
      <c r="D58" s="305"/>
      <c r="E58" s="305"/>
      <c r="F58" s="305"/>
      <c r="G58" s="305"/>
      <c r="H58" s="305"/>
      <c r="I58" s="361">
        <f>Aug!R58</f>
        <v>1673.21</v>
      </c>
      <c r="J58" s="361"/>
      <c r="K58" s="361"/>
      <c r="L58" s="343">
        <f>SUMIF(C6:C44,"Dues-Reserve",I6:I44)</f>
        <v>0</v>
      </c>
      <c r="M58" s="343"/>
      <c r="N58" s="343"/>
      <c r="O58" s="343">
        <f>SUMIF(M6:M51,"Dues-Reserve",S6:S51)</f>
        <v>0</v>
      </c>
      <c r="P58" s="343"/>
      <c r="Q58" s="343"/>
      <c r="R58" s="361">
        <f t="shared" si="0"/>
        <v>1673.21</v>
      </c>
      <c r="S58" s="361"/>
      <c r="T58" s="361"/>
    </row>
    <row r="59" spans="1:20" ht="12.75">
      <c r="A59" s="338" t="s">
        <v>40</v>
      </c>
      <c r="B59" s="339"/>
      <c r="C59" s="339"/>
      <c r="D59" s="339"/>
      <c r="E59" s="339"/>
      <c r="F59" s="339"/>
      <c r="G59" s="339"/>
      <c r="H59" s="339"/>
      <c r="I59" s="361">
        <f>Aug!R59</f>
        <v>22827.72</v>
      </c>
      <c r="J59" s="361"/>
      <c r="K59" s="361"/>
      <c r="L59" s="343">
        <f>SUMIF(C6:C44,"Account-Savings",I6:I44)</f>
        <v>0</v>
      </c>
      <c r="M59" s="343"/>
      <c r="N59" s="343"/>
      <c r="O59" s="343">
        <f>SUMIF(M6:M51,"Account-Savings",S6:S51)</f>
        <v>0</v>
      </c>
      <c r="P59" s="343"/>
      <c r="Q59" s="343"/>
      <c r="R59" s="361">
        <f t="shared" si="0"/>
        <v>22827.72</v>
      </c>
      <c r="S59" s="361"/>
      <c r="T59" s="361"/>
    </row>
    <row r="60" spans="1:20" ht="12.75">
      <c r="A60" s="338" t="s">
        <v>41</v>
      </c>
      <c r="B60" s="339"/>
      <c r="C60" s="339"/>
      <c r="D60" s="339"/>
      <c r="E60" s="339"/>
      <c r="F60" s="339"/>
      <c r="G60" s="339"/>
      <c r="H60" s="339"/>
      <c r="I60" s="361">
        <f>Aug!R60</f>
        <v>300</v>
      </c>
      <c r="J60" s="361"/>
      <c r="K60" s="361"/>
      <c r="L60" s="343">
        <v>0</v>
      </c>
      <c r="M60" s="343"/>
      <c r="N60" s="343"/>
      <c r="O60" s="343">
        <v>0</v>
      </c>
      <c r="P60" s="343"/>
      <c r="Q60" s="343"/>
      <c r="R60" s="361">
        <f t="shared" si="0"/>
        <v>300</v>
      </c>
      <c r="S60" s="361"/>
      <c r="T60" s="361"/>
    </row>
    <row r="61" spans="1:20" ht="12.75">
      <c r="A61" s="338" t="s">
        <v>42</v>
      </c>
      <c r="B61" s="339"/>
      <c r="C61" s="339"/>
      <c r="D61" s="339"/>
      <c r="E61" s="339"/>
      <c r="F61" s="339"/>
      <c r="G61" s="339"/>
      <c r="H61" s="339"/>
      <c r="I61" s="361">
        <f>Aug!R61</f>
        <v>0</v>
      </c>
      <c r="J61" s="361"/>
      <c r="K61" s="361"/>
      <c r="L61" s="343">
        <v>0</v>
      </c>
      <c r="M61" s="343"/>
      <c r="N61" s="343"/>
      <c r="O61" s="343">
        <v>0</v>
      </c>
      <c r="P61" s="343"/>
      <c r="Q61" s="343"/>
      <c r="R61" s="361">
        <f t="shared" si="0"/>
        <v>0</v>
      </c>
      <c r="S61" s="361"/>
      <c r="T61" s="361"/>
    </row>
    <row r="62" spans="1:20" ht="12">
      <c r="A62" s="340" t="s">
        <v>410</v>
      </c>
      <c r="B62" s="341"/>
      <c r="C62" s="341"/>
      <c r="D62" s="341"/>
      <c r="E62" s="341"/>
      <c r="F62" s="341"/>
      <c r="G62" s="341"/>
      <c r="H62" s="342"/>
      <c r="I62" s="361">
        <f>Aug!R62</f>
        <v>937.3900000000001</v>
      </c>
      <c r="J62" s="361"/>
      <c r="K62" s="361"/>
      <c r="L62" s="343">
        <f>SUMIF(C6:C44,"Fund-Nat. Mil. Serv.",I6:I44)</f>
        <v>0</v>
      </c>
      <c r="M62" s="343"/>
      <c r="N62" s="343"/>
      <c r="O62" s="343">
        <f>SUMIF(M6:M51,"Fund-Nat. Mil. Serv.",S6:S51)</f>
        <v>0</v>
      </c>
      <c r="P62" s="343"/>
      <c r="Q62" s="343"/>
      <c r="R62" s="361">
        <f t="shared" si="0"/>
        <v>937.3900000000001</v>
      </c>
      <c r="S62" s="361"/>
      <c r="T62" s="361"/>
    </row>
    <row r="63" spans="1:20" ht="12">
      <c r="A63" s="340" t="s">
        <v>97</v>
      </c>
      <c r="B63" s="341"/>
      <c r="C63" s="341"/>
      <c r="D63" s="341"/>
      <c r="E63" s="341"/>
      <c r="F63" s="341"/>
      <c r="G63" s="341"/>
      <c r="H63" s="342"/>
      <c r="I63" s="361">
        <f>Aug!R63</f>
        <v>3400</v>
      </c>
      <c r="J63" s="361"/>
      <c r="K63" s="361"/>
      <c r="L63" s="343">
        <f>SUMIF(C6:C44,"Fund-Scholarship",I6:I44)</f>
        <v>0</v>
      </c>
      <c r="M63" s="343"/>
      <c r="N63" s="343"/>
      <c r="O63" s="343">
        <f>SUMIF(M6:M51,"Fund-Scholarship",S6:S51)</f>
        <v>0</v>
      </c>
      <c r="P63" s="343"/>
      <c r="Q63" s="343"/>
      <c r="R63" s="361">
        <f>I63+L63-O63</f>
        <v>3400</v>
      </c>
      <c r="S63" s="361"/>
      <c r="T63" s="361"/>
    </row>
    <row r="64" spans="1:20" ht="12">
      <c r="A64" s="340" t="s">
        <v>96</v>
      </c>
      <c r="B64" s="341"/>
      <c r="C64" s="341"/>
      <c r="D64" s="341"/>
      <c r="E64" s="341"/>
      <c r="F64" s="341"/>
      <c r="G64" s="341"/>
      <c r="H64" s="342"/>
      <c r="I64" s="361">
        <f>Aug!R64</f>
        <v>9400</v>
      </c>
      <c r="J64" s="361"/>
      <c r="K64" s="361"/>
      <c r="L64" s="343">
        <f>SUMIF(C6:C44,"Fund-Stock",I6:I44)</f>
        <v>0</v>
      </c>
      <c r="M64" s="343"/>
      <c r="N64" s="343"/>
      <c r="O64" s="343">
        <f>SUMIF(M6:M51,"Fund-Stock",S6:S51)</f>
        <v>0</v>
      </c>
      <c r="P64" s="343"/>
      <c r="Q64" s="343"/>
      <c r="R64" s="361">
        <f>I64+L64-O64</f>
        <v>9400</v>
      </c>
      <c r="S64" s="361"/>
      <c r="T64" s="361"/>
    </row>
    <row r="65" spans="1:20" ht="12">
      <c r="A65" s="340" t="s">
        <v>98</v>
      </c>
      <c r="B65" s="341"/>
      <c r="C65" s="341"/>
      <c r="D65" s="341"/>
      <c r="E65" s="341"/>
      <c r="F65" s="341"/>
      <c r="G65" s="341"/>
      <c r="H65" s="342"/>
      <c r="I65" s="361">
        <f>Aug!R65</f>
        <v>4076.1400000000003</v>
      </c>
      <c r="J65" s="361"/>
      <c r="K65" s="361"/>
      <c r="L65" s="343">
        <f>SUMIF(C6:C44,"Fund-Memorial",I6:I44)</f>
        <v>0</v>
      </c>
      <c r="M65" s="343"/>
      <c r="N65" s="343"/>
      <c r="O65" s="343">
        <f>SUMIF(M6:M51,"Fund-Memorial",S6:S51)</f>
        <v>0</v>
      </c>
      <c r="P65" s="343"/>
      <c r="Q65" s="343"/>
      <c r="R65" s="361">
        <f>I65+L65-O65</f>
        <v>4076.1400000000003</v>
      </c>
      <c r="S65" s="361"/>
      <c r="T65" s="361"/>
    </row>
    <row r="66" spans="1:20" ht="12">
      <c r="A66" s="336" t="s">
        <v>350</v>
      </c>
      <c r="B66" s="336"/>
      <c r="C66" s="336"/>
      <c r="D66" s="336"/>
      <c r="E66" s="336"/>
      <c r="F66" s="336"/>
      <c r="G66" s="336"/>
      <c r="H66" s="336"/>
      <c r="I66" s="360">
        <f>SUM(I54:K65)</f>
        <v>36967.87999999999</v>
      </c>
      <c r="J66" s="360"/>
      <c r="K66" s="360"/>
      <c r="L66" s="366">
        <f>SUM(L54:N65)</f>
        <v>0</v>
      </c>
      <c r="M66" s="366"/>
      <c r="N66" s="366"/>
      <c r="O66" s="366">
        <f>SUM(O54:Q65)</f>
        <v>0</v>
      </c>
      <c r="P66" s="366"/>
      <c r="Q66" s="366"/>
      <c r="R66" s="367">
        <f>I66+L66-O66</f>
        <v>36967.87999999999</v>
      </c>
      <c r="S66" s="367"/>
      <c r="T66" s="367"/>
    </row>
    <row r="67" ht="12">
      <c r="K67" s="181" t="s">
        <v>351</v>
      </c>
    </row>
  </sheetData>
  <sheetProtection/>
  <mergeCells count="431">
    <mergeCell ref="P47:R47"/>
    <mergeCell ref="P49:R49"/>
    <mergeCell ref="M42:O42"/>
    <mergeCell ref="M40:O40"/>
    <mergeCell ref="P40:R40"/>
    <mergeCell ref="P42:R42"/>
    <mergeCell ref="M41:O41"/>
    <mergeCell ref="P41:R41"/>
    <mergeCell ref="I11:J11"/>
    <mergeCell ref="I12:J12"/>
    <mergeCell ref="K25:L25"/>
    <mergeCell ref="K26:L26"/>
    <mergeCell ref="K20:L20"/>
    <mergeCell ref="K21:L21"/>
    <mergeCell ref="K24:L24"/>
    <mergeCell ref="A11:B11"/>
    <mergeCell ref="A12:B12"/>
    <mergeCell ref="A13:B13"/>
    <mergeCell ref="A14:B14"/>
    <mergeCell ref="F13:H13"/>
    <mergeCell ref="C14:E14"/>
    <mergeCell ref="F14:H14"/>
    <mergeCell ref="C12:E12"/>
    <mergeCell ref="F12:H12"/>
    <mergeCell ref="C11:E11"/>
    <mergeCell ref="A42:B42"/>
    <mergeCell ref="F43:H43"/>
    <mergeCell ref="C41:E41"/>
    <mergeCell ref="F41:H41"/>
    <mergeCell ref="C40:E40"/>
    <mergeCell ref="F40:H40"/>
    <mergeCell ref="C42:E42"/>
    <mergeCell ref="F42:H42"/>
    <mergeCell ref="A43:B43"/>
    <mergeCell ref="I13:J13"/>
    <mergeCell ref="I14:J14"/>
    <mergeCell ref="C13:E13"/>
    <mergeCell ref="A40:B40"/>
    <mergeCell ref="A41:B41"/>
    <mergeCell ref="I25:J25"/>
    <mergeCell ref="A15:B15"/>
    <mergeCell ref="A16:B16"/>
    <mergeCell ref="A17:B17"/>
    <mergeCell ref="K29:L29"/>
    <mergeCell ref="K30:L30"/>
    <mergeCell ref="F35:H35"/>
    <mergeCell ref="I31:J31"/>
    <mergeCell ref="I32:J32"/>
    <mergeCell ref="I35:J35"/>
    <mergeCell ref="I34:J34"/>
    <mergeCell ref="I33:J33"/>
    <mergeCell ref="I29:J29"/>
    <mergeCell ref="I30:J30"/>
    <mergeCell ref="S6:T6"/>
    <mergeCell ref="S10:T10"/>
    <mergeCell ref="S11:T11"/>
    <mergeCell ref="K35:L35"/>
    <mergeCell ref="C29:E29"/>
    <mergeCell ref="C32:E32"/>
    <mergeCell ref="F32:H32"/>
    <mergeCell ref="C30:E30"/>
    <mergeCell ref="K32:L32"/>
    <mergeCell ref="K33:L33"/>
    <mergeCell ref="S7:T7"/>
    <mergeCell ref="M8:O8"/>
    <mergeCell ref="P8:R8"/>
    <mergeCell ref="S8:T8"/>
    <mergeCell ref="S9:T9"/>
    <mergeCell ref="M9:O9"/>
    <mergeCell ref="P9:R9"/>
    <mergeCell ref="P2:Q2"/>
    <mergeCell ref="R2:T2"/>
    <mergeCell ref="S22:T22"/>
    <mergeCell ref="S23:T23"/>
    <mergeCell ref="M5:T5"/>
    <mergeCell ref="S19:T19"/>
    <mergeCell ref="M15:O15"/>
    <mergeCell ref="P15:R15"/>
    <mergeCell ref="M16:O16"/>
    <mergeCell ref="M20:O20"/>
    <mergeCell ref="I59:K59"/>
    <mergeCell ref="O53:Q53"/>
    <mergeCell ref="S50:T50"/>
    <mergeCell ref="M50:O50"/>
    <mergeCell ref="P50:R50"/>
    <mergeCell ref="P48:R48"/>
    <mergeCell ref="M51:O51"/>
    <mergeCell ref="P51:R51"/>
    <mergeCell ref="S51:T51"/>
    <mergeCell ref="L53:N53"/>
    <mergeCell ref="R62:T62"/>
    <mergeCell ref="R61:T61"/>
    <mergeCell ref="R53:T53"/>
    <mergeCell ref="S52:T52"/>
    <mergeCell ref="K52:R52"/>
    <mergeCell ref="K51:L51"/>
    <mergeCell ref="O54:Q54"/>
    <mergeCell ref="O55:Q55"/>
    <mergeCell ref="O56:Q56"/>
    <mergeCell ref="O57:Q57"/>
    <mergeCell ref="R60:T60"/>
    <mergeCell ref="R54:T54"/>
    <mergeCell ref="R55:T55"/>
    <mergeCell ref="R56:T56"/>
    <mergeCell ref="R57:T57"/>
    <mergeCell ref="R58:T58"/>
    <mergeCell ref="R59:T59"/>
    <mergeCell ref="R66:T66"/>
    <mergeCell ref="O62:Q62"/>
    <mergeCell ref="O66:Q66"/>
    <mergeCell ref="O63:Q63"/>
    <mergeCell ref="R63:T63"/>
    <mergeCell ref="O58:Q58"/>
    <mergeCell ref="O59:Q59"/>
    <mergeCell ref="O60:Q60"/>
    <mergeCell ref="O61:Q61"/>
    <mergeCell ref="O64:Q64"/>
    <mergeCell ref="M17:O17"/>
    <mergeCell ref="P17:R17"/>
    <mergeCell ref="I16:J16"/>
    <mergeCell ref="K15:L15"/>
    <mergeCell ref="I18:J18"/>
    <mergeCell ref="I19:J19"/>
    <mergeCell ref="M18:O18"/>
    <mergeCell ref="I17:J17"/>
    <mergeCell ref="M19:O19"/>
    <mergeCell ref="R4:T4"/>
    <mergeCell ref="O4:Q4"/>
    <mergeCell ref="S29:T29"/>
    <mergeCell ref="S25:T25"/>
    <mergeCell ref="F25:H25"/>
    <mergeCell ref="P26:R26"/>
    <mergeCell ref="S26:T26"/>
    <mergeCell ref="S28:T28"/>
    <mergeCell ref="S27:T27"/>
    <mergeCell ref="S24:T24"/>
    <mergeCell ref="A4:C4"/>
    <mergeCell ref="D4:F4"/>
    <mergeCell ref="H4:J4"/>
    <mergeCell ref="C5:J5"/>
    <mergeCell ref="A5:B5"/>
    <mergeCell ref="A6:B6"/>
    <mergeCell ref="F11:H11"/>
    <mergeCell ref="A7:B7"/>
    <mergeCell ref="C7:E7"/>
    <mergeCell ref="F7:H7"/>
    <mergeCell ref="I7:J7"/>
    <mergeCell ref="A9:B9"/>
    <mergeCell ref="A8:B8"/>
    <mergeCell ref="C8:E8"/>
    <mergeCell ref="F8:H8"/>
    <mergeCell ref="A10:B10"/>
    <mergeCell ref="C6:E6"/>
    <mergeCell ref="F6:H6"/>
    <mergeCell ref="C10:E10"/>
    <mergeCell ref="F10:H10"/>
    <mergeCell ref="I8:J8"/>
    <mergeCell ref="C9:E9"/>
    <mergeCell ref="F9:H9"/>
    <mergeCell ref="I9:J9"/>
    <mergeCell ref="I6:J6"/>
    <mergeCell ref="I10:J10"/>
    <mergeCell ref="A18:B18"/>
    <mergeCell ref="C17:E17"/>
    <mergeCell ref="F17:H17"/>
    <mergeCell ref="I15:J15"/>
    <mergeCell ref="F22:H22"/>
    <mergeCell ref="C26:E26"/>
    <mergeCell ref="C15:E15"/>
    <mergeCell ref="F15:H15"/>
    <mergeCell ref="C23:E23"/>
    <mergeCell ref="F23:H23"/>
    <mergeCell ref="F33:H33"/>
    <mergeCell ref="F27:H27"/>
    <mergeCell ref="I20:J20"/>
    <mergeCell ref="I21:J21"/>
    <mergeCell ref="I23:J23"/>
    <mergeCell ref="I24:J24"/>
    <mergeCell ref="I26:J26"/>
    <mergeCell ref="F24:H24"/>
    <mergeCell ref="F30:H30"/>
    <mergeCell ref="I22:J22"/>
    <mergeCell ref="A38:B38"/>
    <mergeCell ref="A39:B39"/>
    <mergeCell ref="C39:E39"/>
    <mergeCell ref="F39:H39"/>
    <mergeCell ref="C16:E16"/>
    <mergeCell ref="F16:H16"/>
    <mergeCell ref="F36:H36"/>
    <mergeCell ref="C37:E37"/>
    <mergeCell ref="C18:E18"/>
    <mergeCell ref="F18:H18"/>
    <mergeCell ref="I44:J44"/>
    <mergeCell ref="C34:E34"/>
    <mergeCell ref="F34:H34"/>
    <mergeCell ref="C31:E31"/>
    <mergeCell ref="F31:H31"/>
    <mergeCell ref="I39:J39"/>
    <mergeCell ref="F37:H37"/>
    <mergeCell ref="C35:E35"/>
    <mergeCell ref="I40:J40"/>
    <mergeCell ref="C33:E33"/>
    <mergeCell ref="L54:N54"/>
    <mergeCell ref="L55:N55"/>
    <mergeCell ref="L56:N56"/>
    <mergeCell ref="L57:N57"/>
    <mergeCell ref="I55:K55"/>
    <mergeCell ref="L66:N66"/>
    <mergeCell ref="L58:N58"/>
    <mergeCell ref="L59:N59"/>
    <mergeCell ref="L62:N62"/>
    <mergeCell ref="L60:N60"/>
    <mergeCell ref="A66:H66"/>
    <mergeCell ref="A59:H59"/>
    <mergeCell ref="I60:K60"/>
    <mergeCell ref="I61:K61"/>
    <mergeCell ref="I62:K62"/>
    <mergeCell ref="K31:L31"/>
    <mergeCell ref="K37:L37"/>
    <mergeCell ref="K38:L38"/>
    <mergeCell ref="A56:H56"/>
    <mergeCell ref="I66:K66"/>
    <mergeCell ref="K28:L28"/>
    <mergeCell ref="K36:L36"/>
    <mergeCell ref="K14:L14"/>
    <mergeCell ref="K16:L16"/>
    <mergeCell ref="K17:L17"/>
    <mergeCell ref="K18:L18"/>
    <mergeCell ref="K19:L19"/>
    <mergeCell ref="K22:L22"/>
    <mergeCell ref="K23:L23"/>
    <mergeCell ref="K34:L34"/>
    <mergeCell ref="K5:L5"/>
    <mergeCell ref="K6:L6"/>
    <mergeCell ref="K10:L10"/>
    <mergeCell ref="K11:L11"/>
    <mergeCell ref="K12:L12"/>
    <mergeCell ref="K13:L13"/>
    <mergeCell ref="K7:L7"/>
    <mergeCell ref="K8:L8"/>
    <mergeCell ref="K9:L9"/>
    <mergeCell ref="F20:H20"/>
    <mergeCell ref="C20:E20"/>
    <mergeCell ref="C21:E21"/>
    <mergeCell ref="F21:H21"/>
    <mergeCell ref="C22:E22"/>
    <mergeCell ref="A32:B32"/>
    <mergeCell ref="A28:B28"/>
    <mergeCell ref="A27:B27"/>
    <mergeCell ref="A33:B33"/>
    <mergeCell ref="I28:J28"/>
    <mergeCell ref="I27:J27"/>
    <mergeCell ref="C24:E24"/>
    <mergeCell ref="F26:H26"/>
    <mergeCell ref="F29:H29"/>
    <mergeCell ref="C28:E28"/>
    <mergeCell ref="F28:H28"/>
    <mergeCell ref="C27:E27"/>
    <mergeCell ref="A25:B25"/>
    <mergeCell ref="S34:T34"/>
    <mergeCell ref="S35:T35"/>
    <mergeCell ref="A34:B34"/>
    <mergeCell ref="A22:B22"/>
    <mergeCell ref="A23:B23"/>
    <mergeCell ref="A29:B29"/>
    <mergeCell ref="A30:B30"/>
    <mergeCell ref="A24:B24"/>
    <mergeCell ref="A26:B26"/>
    <mergeCell ref="A31:B31"/>
    <mergeCell ref="S18:T18"/>
    <mergeCell ref="P20:R20"/>
    <mergeCell ref="P18:R18"/>
    <mergeCell ref="P19:R19"/>
    <mergeCell ref="A35:B35"/>
    <mergeCell ref="P23:R23"/>
    <mergeCell ref="M26:O26"/>
    <mergeCell ref="M29:O29"/>
    <mergeCell ref="P29:R29"/>
    <mergeCell ref="M30:O30"/>
    <mergeCell ref="A19:B19"/>
    <mergeCell ref="A20:B20"/>
    <mergeCell ref="A21:B21"/>
    <mergeCell ref="M11:O11"/>
    <mergeCell ref="P11:R11"/>
    <mergeCell ref="M13:O13"/>
    <mergeCell ref="P13:R13"/>
    <mergeCell ref="C19:E19"/>
    <mergeCell ref="F19:H19"/>
    <mergeCell ref="M14:O14"/>
    <mergeCell ref="P33:R33"/>
    <mergeCell ref="M31:O31"/>
    <mergeCell ref="P25:R25"/>
    <mergeCell ref="P28:R28"/>
    <mergeCell ref="C25:E25"/>
    <mergeCell ref="M28:O28"/>
    <mergeCell ref="M27:O27"/>
    <mergeCell ref="M32:O32"/>
    <mergeCell ref="P32:R32"/>
    <mergeCell ref="K27:L27"/>
    <mergeCell ref="P14:R14"/>
    <mergeCell ref="M12:O12"/>
    <mergeCell ref="P12:R12"/>
    <mergeCell ref="M6:O6"/>
    <mergeCell ref="P6:R6"/>
    <mergeCell ref="M10:O10"/>
    <mergeCell ref="P10:R10"/>
    <mergeCell ref="M7:O7"/>
    <mergeCell ref="P7:R7"/>
    <mergeCell ref="M21:O21"/>
    <mergeCell ref="P21:R21"/>
    <mergeCell ref="M22:O22"/>
    <mergeCell ref="P24:R24"/>
    <mergeCell ref="M25:O25"/>
    <mergeCell ref="P30:R30"/>
    <mergeCell ref="P27:R27"/>
    <mergeCell ref="M24:O24"/>
    <mergeCell ref="P16:R16"/>
    <mergeCell ref="S30:T30"/>
    <mergeCell ref="S31:T31"/>
    <mergeCell ref="S32:T32"/>
    <mergeCell ref="S33:T33"/>
    <mergeCell ref="P31:R31"/>
    <mergeCell ref="S20:T20"/>
    <mergeCell ref="S21:T21"/>
    <mergeCell ref="S16:T16"/>
    <mergeCell ref="S17:T17"/>
    <mergeCell ref="A53:H53"/>
    <mergeCell ref="I45:J45"/>
    <mergeCell ref="K44:L44"/>
    <mergeCell ref="S12:T12"/>
    <mergeCell ref="S13:T13"/>
    <mergeCell ref="S14:T14"/>
    <mergeCell ref="M33:O33"/>
    <mergeCell ref="P22:R22"/>
    <mergeCell ref="M23:O23"/>
    <mergeCell ref="S15:T15"/>
    <mergeCell ref="I41:J41"/>
    <mergeCell ref="I42:J42"/>
    <mergeCell ref="K39:L39"/>
    <mergeCell ref="K41:L41"/>
    <mergeCell ref="K42:L42"/>
    <mergeCell ref="K40:L40"/>
    <mergeCell ref="I53:K53"/>
    <mergeCell ref="A36:B36"/>
    <mergeCell ref="A37:B37"/>
    <mergeCell ref="C36:E36"/>
    <mergeCell ref="C38:E38"/>
    <mergeCell ref="F38:H38"/>
    <mergeCell ref="I36:J36"/>
    <mergeCell ref="I37:J37"/>
    <mergeCell ref="I38:J38"/>
    <mergeCell ref="K49:L49"/>
    <mergeCell ref="S46:T46"/>
    <mergeCell ref="S47:T47"/>
    <mergeCell ref="S48:T48"/>
    <mergeCell ref="S49:T49"/>
    <mergeCell ref="K46:L46"/>
    <mergeCell ref="K47:L47"/>
    <mergeCell ref="M46:O46"/>
    <mergeCell ref="M47:O47"/>
    <mergeCell ref="M49:O49"/>
    <mergeCell ref="K48:L48"/>
    <mergeCell ref="K50:L50"/>
    <mergeCell ref="M45:O45"/>
    <mergeCell ref="P45:R45"/>
    <mergeCell ref="M43:O43"/>
    <mergeCell ref="P43:R43"/>
    <mergeCell ref="M44:O44"/>
    <mergeCell ref="P44:R44"/>
    <mergeCell ref="M48:O48"/>
    <mergeCell ref="K43:L43"/>
    <mergeCell ref="P46:R46"/>
    <mergeCell ref="P39:R39"/>
    <mergeCell ref="S40:T40"/>
    <mergeCell ref="S41:T41"/>
    <mergeCell ref="S36:T36"/>
    <mergeCell ref="S37:T37"/>
    <mergeCell ref="K45:L45"/>
    <mergeCell ref="S42:T42"/>
    <mergeCell ref="S43:T43"/>
    <mergeCell ref="S44:T44"/>
    <mergeCell ref="S45:T45"/>
    <mergeCell ref="P34:R34"/>
    <mergeCell ref="M35:O35"/>
    <mergeCell ref="P35:R35"/>
    <mergeCell ref="M36:O36"/>
    <mergeCell ref="P36:R36"/>
    <mergeCell ref="M34:O34"/>
    <mergeCell ref="A60:H60"/>
    <mergeCell ref="D46:J47"/>
    <mergeCell ref="D48:J49"/>
    <mergeCell ref="S38:T38"/>
    <mergeCell ref="S39:T39"/>
    <mergeCell ref="M37:O37"/>
    <mergeCell ref="P37:R37"/>
    <mergeCell ref="M38:O38"/>
    <mergeCell ref="P38:R38"/>
    <mergeCell ref="M39:O39"/>
    <mergeCell ref="A54:H54"/>
    <mergeCell ref="A55:H55"/>
    <mergeCell ref="I56:K56"/>
    <mergeCell ref="I54:K54"/>
    <mergeCell ref="A57:H57"/>
    <mergeCell ref="A58:H58"/>
    <mergeCell ref="I57:K57"/>
    <mergeCell ref="I58:K58"/>
    <mergeCell ref="A44:B44"/>
    <mergeCell ref="C46:C52"/>
    <mergeCell ref="A46:B52"/>
    <mergeCell ref="A45:H45"/>
    <mergeCell ref="C44:E44"/>
    <mergeCell ref="C43:E43"/>
    <mergeCell ref="F44:H44"/>
    <mergeCell ref="D50:J51"/>
    <mergeCell ref="D52:J52"/>
    <mergeCell ref="I43:J43"/>
    <mergeCell ref="I63:K63"/>
    <mergeCell ref="L63:N63"/>
    <mergeCell ref="I64:K64"/>
    <mergeCell ref="L64:N64"/>
    <mergeCell ref="A63:H63"/>
    <mergeCell ref="A61:H61"/>
    <mergeCell ref="A62:H62"/>
    <mergeCell ref="L61:N61"/>
    <mergeCell ref="I65:K65"/>
    <mergeCell ref="L65:N65"/>
    <mergeCell ref="O65:Q65"/>
    <mergeCell ref="R65:T65"/>
    <mergeCell ref="A64:H64"/>
    <mergeCell ref="A65:H65"/>
    <mergeCell ref="R64:T64"/>
  </mergeCells>
  <dataValidations count="2">
    <dataValidation type="list" allowBlank="1" showInputMessage="1" sqref="F6:H44 P6:R51">
      <formula1>REASON2</formula1>
    </dataValidation>
    <dataValidation type="list" allowBlank="1" showInputMessage="1" sqref="C6:E44 M6:O51">
      <formula1>REASON1</formula1>
    </dataValidation>
  </dataValidations>
  <printOptions/>
  <pageMargins left="0.75" right="0" top="0" bottom="0" header="0.5" footer="0.5"/>
  <pageSetup fitToHeight="1" fitToWidth="1" horizontalDpi="600" verticalDpi="600" orientation="portrait" scale="89" r:id="rId2"/>
  <drawing r:id="rId1"/>
</worksheet>
</file>

<file path=xl/worksheets/sheet2.xml><?xml version="1.0" encoding="utf-8"?>
<worksheet xmlns="http://schemas.openxmlformats.org/spreadsheetml/2006/main" xmlns:r="http://schemas.openxmlformats.org/officeDocument/2006/relationships">
  <dimension ref="A1:K127"/>
  <sheetViews>
    <sheetView zoomScalePageLayoutView="0" workbookViewId="0" topLeftCell="A1">
      <pane ySplit="1" topLeftCell="A41" activePane="bottomLeft" state="frozen"/>
      <selection pane="topLeft" activeCell="A1" sqref="A1"/>
      <selection pane="bottomLeft" activeCell="F34" sqref="F34"/>
    </sheetView>
  </sheetViews>
  <sheetFormatPr defaultColWidth="9.140625" defaultRowHeight="12.75"/>
  <cols>
    <col min="1" max="1" width="17.140625" style="61" customWidth="1"/>
    <col min="2" max="2" width="15.7109375" style="60" customWidth="1"/>
    <col min="3" max="4" width="16.28125" style="0" customWidth="1"/>
    <col min="6" max="6" width="60.7109375" style="0" bestFit="1" customWidth="1"/>
  </cols>
  <sheetData>
    <row r="1" spans="1:8" ht="12.75">
      <c r="A1" s="58" t="s">
        <v>78</v>
      </c>
      <c r="B1" s="59" t="s">
        <v>79</v>
      </c>
      <c r="F1" s="1"/>
      <c r="G1" s="1"/>
      <c r="H1" s="1"/>
    </row>
    <row r="2" spans="1:8" ht="12.75">
      <c r="A2" s="189" t="s">
        <v>203</v>
      </c>
      <c r="B2" s="189" t="s">
        <v>203</v>
      </c>
      <c r="F2" s="57" t="s">
        <v>339</v>
      </c>
      <c r="G2" s="1"/>
      <c r="H2" s="1"/>
    </row>
    <row r="3" spans="1:8" ht="12.75">
      <c r="A3" s="77" t="s">
        <v>60</v>
      </c>
      <c r="B3" s="91" t="s">
        <v>219</v>
      </c>
      <c r="F3" s="56" t="s">
        <v>340</v>
      </c>
      <c r="G3" s="1"/>
      <c r="H3" s="1"/>
    </row>
    <row r="4" spans="1:8" ht="12.75">
      <c r="A4" s="189" t="s">
        <v>61</v>
      </c>
      <c r="B4" s="91" t="s">
        <v>220</v>
      </c>
      <c r="F4" s="56" t="s">
        <v>341</v>
      </c>
      <c r="G4" s="1"/>
      <c r="H4" s="1"/>
    </row>
    <row r="5" spans="1:8" ht="12.75">
      <c r="A5" s="228" t="s">
        <v>414</v>
      </c>
      <c r="B5" s="91" t="s">
        <v>64</v>
      </c>
      <c r="F5" s="56" t="s">
        <v>342</v>
      </c>
      <c r="G5" s="1"/>
      <c r="H5" s="1"/>
    </row>
    <row r="6" spans="1:8" ht="12.75">
      <c r="A6" s="91" t="s">
        <v>131</v>
      </c>
      <c r="B6" s="91" t="s">
        <v>83</v>
      </c>
      <c r="F6" s="56" t="s">
        <v>343</v>
      </c>
      <c r="G6" s="1"/>
      <c r="H6" s="1"/>
    </row>
    <row r="7" spans="1:8" ht="12.75">
      <c r="A7" s="91" t="s">
        <v>238</v>
      </c>
      <c r="B7" s="91" t="s">
        <v>136</v>
      </c>
      <c r="F7" s="56" t="s">
        <v>344</v>
      </c>
      <c r="G7" s="1"/>
      <c r="H7" s="1"/>
    </row>
    <row r="8" spans="1:8" ht="12.75">
      <c r="A8" s="189" t="s">
        <v>66</v>
      </c>
      <c r="B8" s="91" t="s">
        <v>223</v>
      </c>
      <c r="F8" s="56" t="s">
        <v>204</v>
      </c>
      <c r="G8" s="1"/>
      <c r="H8" s="1"/>
    </row>
    <row r="9" spans="1:8" ht="12.75">
      <c r="A9" s="189" t="s">
        <v>69</v>
      </c>
      <c r="B9" s="91" t="s">
        <v>131</v>
      </c>
      <c r="F9" s="56" t="s">
        <v>205</v>
      </c>
      <c r="G9" s="1"/>
      <c r="H9" s="1"/>
    </row>
    <row r="10" spans="1:8" ht="12.75">
      <c r="A10" s="60" t="s">
        <v>73</v>
      </c>
      <c r="B10" s="91" t="s">
        <v>238</v>
      </c>
      <c r="F10" s="56" t="s">
        <v>206</v>
      </c>
      <c r="G10" s="1"/>
      <c r="H10" s="1"/>
    </row>
    <row r="11" spans="1:8" ht="12.75">
      <c r="A11" s="189" t="s">
        <v>13</v>
      </c>
      <c r="B11" s="91" t="s">
        <v>68</v>
      </c>
      <c r="F11" s="56" t="s">
        <v>207</v>
      </c>
      <c r="G11" s="1"/>
      <c r="H11" s="1"/>
    </row>
    <row r="12" spans="1:8" ht="12.75">
      <c r="A12" s="60" t="s">
        <v>52</v>
      </c>
      <c r="B12" s="91" t="s">
        <v>67</v>
      </c>
      <c r="F12" s="56" t="s">
        <v>208</v>
      </c>
      <c r="G12" s="1"/>
      <c r="H12" s="1"/>
    </row>
    <row r="13" spans="1:8" ht="12.75">
      <c r="A13" s="189" t="s">
        <v>236</v>
      </c>
      <c r="B13" s="91" t="s">
        <v>159</v>
      </c>
      <c r="F13" s="1"/>
      <c r="G13" s="1"/>
      <c r="H13" s="1"/>
    </row>
    <row r="14" spans="1:2" ht="12.75">
      <c r="A14" s="189" t="s">
        <v>258</v>
      </c>
      <c r="B14" s="91" t="s">
        <v>158</v>
      </c>
    </row>
    <row r="15" spans="1:11" ht="12.75">
      <c r="A15" s="189" t="s">
        <v>257</v>
      </c>
      <c r="B15" s="60" t="s">
        <v>51</v>
      </c>
      <c r="F15" s="62"/>
      <c r="G15" s="62"/>
      <c r="H15" s="62"/>
      <c r="I15" s="62"/>
      <c r="J15" s="62"/>
      <c r="K15" s="62"/>
    </row>
    <row r="16" spans="1:11" ht="12.75">
      <c r="A16" s="189" t="s">
        <v>263</v>
      </c>
      <c r="B16" s="91" t="s">
        <v>171</v>
      </c>
      <c r="G16" s="63"/>
      <c r="H16" s="63"/>
      <c r="I16" s="63"/>
      <c r="J16" s="63"/>
      <c r="K16" s="63"/>
    </row>
    <row r="17" spans="1:11" ht="12.75">
      <c r="A17" s="189" t="s">
        <v>89</v>
      </c>
      <c r="B17" s="60" t="s">
        <v>5</v>
      </c>
      <c r="F17" s="63"/>
      <c r="G17" s="63"/>
      <c r="H17" s="63"/>
      <c r="I17" s="63"/>
      <c r="J17" s="63"/>
      <c r="K17" s="63"/>
    </row>
    <row r="18" spans="1:11" ht="12.75">
      <c r="A18" s="189" t="s">
        <v>156</v>
      </c>
      <c r="B18" s="91" t="s">
        <v>73</v>
      </c>
      <c r="F18" s="63"/>
      <c r="G18" s="63"/>
      <c r="H18" s="63"/>
      <c r="I18" s="63"/>
      <c r="J18" s="63"/>
      <c r="K18" s="63"/>
    </row>
    <row r="19" spans="1:11" ht="12.75">
      <c r="A19" s="189" t="s">
        <v>155</v>
      </c>
      <c r="B19" s="91" t="s">
        <v>185</v>
      </c>
      <c r="F19" s="63"/>
      <c r="G19" s="63"/>
      <c r="H19" s="63"/>
      <c r="I19" s="63"/>
      <c r="J19" s="63"/>
      <c r="K19" s="63"/>
    </row>
    <row r="20" spans="1:11" ht="12.75">
      <c r="A20" s="189" t="s">
        <v>12</v>
      </c>
      <c r="B20" s="91" t="s">
        <v>194</v>
      </c>
      <c r="F20" s="63"/>
      <c r="G20" s="63"/>
      <c r="H20" s="63"/>
      <c r="I20" s="63"/>
      <c r="J20" s="63"/>
      <c r="K20" s="63"/>
    </row>
    <row r="21" spans="1:11" ht="12.75">
      <c r="A21" s="77" t="s">
        <v>160</v>
      </c>
      <c r="B21" s="91" t="s">
        <v>412</v>
      </c>
      <c r="F21" s="63"/>
      <c r="G21" s="63"/>
      <c r="H21" s="63"/>
      <c r="I21" s="63"/>
      <c r="J21" s="63"/>
      <c r="K21" s="63"/>
    </row>
    <row r="22" spans="1:11" ht="12.75">
      <c r="A22" s="77" t="s">
        <v>217</v>
      </c>
      <c r="B22" s="91" t="s">
        <v>332</v>
      </c>
      <c r="F22" s="63"/>
      <c r="G22" s="63"/>
      <c r="H22" s="63"/>
      <c r="I22" s="63"/>
      <c r="J22" s="63"/>
      <c r="K22" s="63"/>
    </row>
    <row r="23" spans="1:11" ht="12.75">
      <c r="A23" s="77" t="s">
        <v>197</v>
      </c>
      <c r="B23" s="91" t="s">
        <v>49</v>
      </c>
      <c r="F23" s="63"/>
      <c r="G23" s="63"/>
      <c r="H23" s="63"/>
      <c r="I23" s="63"/>
      <c r="J23" s="63"/>
      <c r="K23" s="63"/>
    </row>
    <row r="24" spans="1:11" ht="12.75">
      <c r="A24" s="189" t="s">
        <v>256</v>
      </c>
      <c r="B24" s="91" t="s">
        <v>216</v>
      </c>
      <c r="F24" s="63"/>
      <c r="G24" s="63"/>
      <c r="H24" s="63"/>
      <c r="I24" s="63"/>
      <c r="J24" s="63"/>
      <c r="K24" s="63"/>
    </row>
    <row r="25" spans="1:11" ht="12.75">
      <c r="A25" s="189" t="s">
        <v>43</v>
      </c>
      <c r="B25" s="60" t="s">
        <v>20</v>
      </c>
      <c r="F25" s="63"/>
      <c r="G25" s="63"/>
      <c r="H25" s="63"/>
      <c r="I25" s="63"/>
      <c r="J25" s="63"/>
      <c r="K25" s="63"/>
    </row>
    <row r="26" spans="1:11" ht="12.75">
      <c r="A26" s="77" t="s">
        <v>226</v>
      </c>
      <c r="B26" s="60" t="s">
        <v>19</v>
      </c>
      <c r="F26" s="62"/>
      <c r="G26" s="62"/>
      <c r="H26" s="62"/>
      <c r="I26" s="62"/>
      <c r="J26" s="62"/>
      <c r="K26" s="62"/>
    </row>
    <row r="27" spans="1:11" ht="12.75">
      <c r="A27" s="189" t="s">
        <v>201</v>
      </c>
      <c r="B27" s="91" t="s">
        <v>186</v>
      </c>
      <c r="F27" s="62"/>
      <c r="G27" s="62"/>
      <c r="H27" s="62"/>
      <c r="I27" s="62"/>
      <c r="J27" s="62"/>
      <c r="K27" s="62"/>
    </row>
    <row r="28" spans="1:2" ht="12.75">
      <c r="A28" s="189" t="s">
        <v>169</v>
      </c>
      <c r="B28" s="91" t="s">
        <v>369</v>
      </c>
    </row>
    <row r="29" spans="1:2" ht="12.75">
      <c r="A29" s="189" t="s">
        <v>214</v>
      </c>
      <c r="B29" s="91" t="s">
        <v>262</v>
      </c>
    </row>
    <row r="30" spans="1:2" ht="12.75">
      <c r="A30" s="77" t="s">
        <v>239</v>
      </c>
      <c r="B30" s="60" t="s">
        <v>17</v>
      </c>
    </row>
    <row r="31" spans="1:2" ht="12.75">
      <c r="A31" s="189" t="s">
        <v>2</v>
      </c>
      <c r="B31" s="60" t="s">
        <v>52</v>
      </c>
    </row>
    <row r="32" spans="1:2" ht="12.75">
      <c r="A32" s="77" t="s">
        <v>227</v>
      </c>
      <c r="B32" s="91" t="s">
        <v>170</v>
      </c>
    </row>
    <row r="33" spans="1:2" ht="12.75">
      <c r="A33" s="77" t="s">
        <v>228</v>
      </c>
      <c r="B33" s="246" t="s">
        <v>425</v>
      </c>
    </row>
    <row r="34" spans="1:2" ht="12.75">
      <c r="A34" s="189" t="s">
        <v>10</v>
      </c>
      <c r="B34" s="91" t="s">
        <v>62</v>
      </c>
    </row>
    <row r="35" spans="1:2" ht="12.75">
      <c r="A35" s="182" t="s">
        <v>275</v>
      </c>
      <c r="B35" s="91" t="s">
        <v>225</v>
      </c>
    </row>
    <row r="36" spans="1:2" ht="12.75">
      <c r="A36" s="228" t="s">
        <v>415</v>
      </c>
      <c r="B36" s="60" t="s">
        <v>263</v>
      </c>
    </row>
    <row r="37" spans="1:2" ht="12.75">
      <c r="A37" s="189" t="s">
        <v>1</v>
      </c>
      <c r="B37" s="91" t="s">
        <v>90</v>
      </c>
    </row>
    <row r="38" spans="1:2" ht="12.75">
      <c r="A38" s="182" t="s">
        <v>273</v>
      </c>
      <c r="B38" s="91" t="s">
        <v>87</v>
      </c>
    </row>
    <row r="39" spans="1:2" ht="12.75">
      <c r="A39" s="189" t="s">
        <v>411</v>
      </c>
      <c r="B39" s="91" t="s">
        <v>86</v>
      </c>
    </row>
    <row r="40" spans="1:2" ht="12.75">
      <c r="A40" s="182" t="s">
        <v>164</v>
      </c>
      <c r="B40" s="91" t="s">
        <v>368</v>
      </c>
    </row>
    <row r="41" spans="1:2" ht="12.75">
      <c r="A41" s="182" t="s">
        <v>271</v>
      </c>
      <c r="B41" s="91" t="s">
        <v>63</v>
      </c>
    </row>
    <row r="42" spans="1:2" ht="12.75">
      <c r="A42" s="182" t="s">
        <v>274</v>
      </c>
      <c r="B42" s="91" t="s">
        <v>189</v>
      </c>
    </row>
    <row r="43" spans="1:2" ht="12.75" customHeight="1">
      <c r="A43" s="182" t="s">
        <v>9</v>
      </c>
      <c r="B43" s="91" t="s">
        <v>195</v>
      </c>
    </row>
    <row r="44" spans="1:2" ht="12.75">
      <c r="A44" s="189" t="s">
        <v>165</v>
      </c>
      <c r="B44" s="91" t="s">
        <v>198</v>
      </c>
    </row>
    <row r="45" spans="1:2" ht="12.75">
      <c r="A45" s="189" t="s">
        <v>367</v>
      </c>
      <c r="B45" s="60" t="s">
        <v>11</v>
      </c>
    </row>
    <row r="46" spans="1:2" ht="12.75">
      <c r="A46" s="189" t="s">
        <v>222</v>
      </c>
      <c r="B46" s="60" t="s">
        <v>26</v>
      </c>
    </row>
    <row r="47" spans="1:2" ht="12.75">
      <c r="A47" s="77" t="s">
        <v>338</v>
      </c>
      <c r="B47" s="190" t="s">
        <v>127</v>
      </c>
    </row>
    <row r="48" spans="1:2" ht="12.75">
      <c r="A48" s="189" t="s">
        <v>146</v>
      </c>
      <c r="B48" s="91" t="s">
        <v>188</v>
      </c>
    </row>
    <row r="49" spans="1:2" ht="12.75">
      <c r="A49" s="77" t="s">
        <v>233</v>
      </c>
      <c r="B49" s="91" t="s">
        <v>231</v>
      </c>
    </row>
    <row r="50" spans="1:2" ht="12.75">
      <c r="A50" s="189" t="s">
        <v>118</v>
      </c>
      <c r="B50" s="91" t="s">
        <v>234</v>
      </c>
    </row>
    <row r="51" spans="1:2" ht="12.75">
      <c r="A51" s="189" t="s">
        <v>254</v>
      </c>
      <c r="B51" s="91" t="s">
        <v>261</v>
      </c>
    </row>
    <row r="52" spans="1:2" ht="12.75">
      <c r="A52" s="77" t="s">
        <v>230</v>
      </c>
      <c r="B52" s="91" t="s">
        <v>48</v>
      </c>
    </row>
    <row r="53" spans="1:2" ht="12.75">
      <c r="A53" s="189" t="s">
        <v>218</v>
      </c>
      <c r="B53" s="91" t="s">
        <v>235</v>
      </c>
    </row>
    <row r="54" spans="1:2" ht="12.75">
      <c r="A54" s="189" t="s">
        <v>210</v>
      </c>
      <c r="B54" s="91" t="s">
        <v>174</v>
      </c>
    </row>
    <row r="55" spans="1:2" ht="12.75">
      <c r="A55" s="77" t="s">
        <v>337</v>
      </c>
      <c r="B55" s="91" t="s">
        <v>237</v>
      </c>
    </row>
    <row r="56" spans="1:2" ht="12.75">
      <c r="A56" s="191" t="s">
        <v>336</v>
      </c>
      <c r="B56" s="91" t="s">
        <v>173</v>
      </c>
    </row>
    <row r="57" spans="1:2" ht="12.75">
      <c r="A57" s="189" t="s">
        <v>182</v>
      </c>
      <c r="B57" s="91" t="s">
        <v>161</v>
      </c>
    </row>
    <row r="58" spans="1:2" ht="12.75">
      <c r="A58" s="189" t="s">
        <v>181</v>
      </c>
      <c r="B58" s="91" t="s">
        <v>187</v>
      </c>
    </row>
    <row r="59" spans="1:2" ht="12.75">
      <c r="A59" s="77" t="s">
        <v>180</v>
      </c>
      <c r="B59" s="60" t="s">
        <v>6</v>
      </c>
    </row>
    <row r="60" spans="1:2" ht="12.75">
      <c r="A60" s="189" t="s">
        <v>153</v>
      </c>
      <c r="B60" s="91" t="s">
        <v>276</v>
      </c>
    </row>
    <row r="61" spans="1:2" ht="12.75">
      <c r="A61" s="189" t="s">
        <v>154</v>
      </c>
      <c r="B61" s="91" t="s">
        <v>59</v>
      </c>
    </row>
    <row r="62" spans="1:2" ht="12.75">
      <c r="A62" s="189" t="s">
        <v>91</v>
      </c>
      <c r="B62" s="91" t="s">
        <v>190</v>
      </c>
    </row>
    <row r="63" spans="1:2" ht="12.75">
      <c r="A63" s="189"/>
      <c r="B63" s="91" t="s">
        <v>179</v>
      </c>
    </row>
    <row r="64" spans="1:2" ht="12.75">
      <c r="A64" s="189"/>
      <c r="B64" s="91" t="s">
        <v>191</v>
      </c>
    </row>
    <row r="65" spans="1:2" ht="12.75">
      <c r="A65" s="189"/>
      <c r="B65" s="91" t="s">
        <v>75</v>
      </c>
    </row>
    <row r="66" spans="1:2" ht="12.75">
      <c r="A66" s="189"/>
      <c r="B66" s="91" t="s">
        <v>229</v>
      </c>
    </row>
    <row r="67" spans="1:2" ht="12.75">
      <c r="A67" s="189"/>
      <c r="B67" s="91" t="s">
        <v>178</v>
      </c>
    </row>
    <row r="68" spans="1:2" ht="12.75">
      <c r="A68" s="189"/>
      <c r="B68" s="91" t="s">
        <v>192</v>
      </c>
    </row>
    <row r="69" spans="1:2" ht="12.75">
      <c r="A69" s="189"/>
      <c r="B69" s="91" t="s">
        <v>65</v>
      </c>
    </row>
    <row r="70" spans="1:2" ht="12.75">
      <c r="A70" s="189"/>
      <c r="B70" s="91" t="s">
        <v>202</v>
      </c>
    </row>
    <row r="71" spans="1:2" ht="12.75">
      <c r="A71" s="189"/>
      <c r="B71" s="91" t="s">
        <v>267</v>
      </c>
    </row>
    <row r="72" spans="1:2" ht="12.75">
      <c r="A72" s="189"/>
      <c r="B72" s="91" t="s">
        <v>177</v>
      </c>
    </row>
    <row r="73" spans="1:2" ht="12.75">
      <c r="A73" s="189"/>
      <c r="B73" s="91" t="s">
        <v>211</v>
      </c>
    </row>
    <row r="74" spans="1:2" ht="12.75">
      <c r="A74" s="189"/>
      <c r="B74" s="91" t="s">
        <v>255</v>
      </c>
    </row>
    <row r="75" spans="1:2" ht="12.75">
      <c r="A75" s="189"/>
      <c r="B75" s="182" t="s">
        <v>221</v>
      </c>
    </row>
    <row r="76" spans="1:2" ht="12.75">
      <c r="A76" s="189"/>
      <c r="B76" s="91" t="s">
        <v>139</v>
      </c>
    </row>
    <row r="77" spans="1:2" ht="12.75">
      <c r="A77" s="189"/>
      <c r="B77" s="91" t="s">
        <v>108</v>
      </c>
    </row>
    <row r="78" spans="1:2" ht="12.75">
      <c r="A78" s="189"/>
      <c r="B78" s="91" t="s">
        <v>18</v>
      </c>
    </row>
    <row r="79" spans="1:2" ht="12.75">
      <c r="A79" s="189"/>
      <c r="B79" s="91" t="s">
        <v>45</v>
      </c>
    </row>
    <row r="80" spans="1:2" ht="12.75">
      <c r="A80" s="189"/>
      <c r="B80" s="60" t="s">
        <v>50</v>
      </c>
    </row>
    <row r="81" spans="1:2" ht="12.75">
      <c r="A81" s="189"/>
      <c r="B81" s="91" t="s">
        <v>283</v>
      </c>
    </row>
    <row r="82" spans="1:2" ht="12.75">
      <c r="A82" s="189"/>
      <c r="B82" s="60" t="s">
        <v>254</v>
      </c>
    </row>
    <row r="83" spans="1:2" ht="12.75">
      <c r="A83" s="189"/>
      <c r="B83" s="91" t="s">
        <v>142</v>
      </c>
    </row>
    <row r="84" spans="1:2" ht="12.75">
      <c r="A84" s="189"/>
      <c r="B84" s="91" t="s">
        <v>82</v>
      </c>
    </row>
    <row r="85" spans="1:2" ht="12.75">
      <c r="A85" s="189"/>
      <c r="B85" s="91" t="s">
        <v>148</v>
      </c>
    </row>
    <row r="86" spans="1:2" ht="12.75">
      <c r="A86" s="189"/>
      <c r="B86" s="91" t="s">
        <v>149</v>
      </c>
    </row>
    <row r="87" spans="1:2" ht="12.75">
      <c r="A87" s="189"/>
      <c r="B87" s="91" t="s">
        <v>57</v>
      </c>
    </row>
    <row r="88" spans="1:2" ht="12.75">
      <c r="A88" s="189"/>
      <c r="B88" s="91" t="s">
        <v>58</v>
      </c>
    </row>
    <row r="89" spans="1:2" ht="12.75">
      <c r="A89" s="189"/>
      <c r="B89" s="229" t="s">
        <v>416</v>
      </c>
    </row>
    <row r="90" spans="1:2" ht="12.75">
      <c r="A90" s="189"/>
      <c r="B90" s="234" t="s">
        <v>417</v>
      </c>
    </row>
    <row r="91" spans="1:2" ht="12.75">
      <c r="A91" s="189"/>
      <c r="B91" s="91" t="s">
        <v>215</v>
      </c>
    </row>
    <row r="92" spans="1:2" ht="12.75">
      <c r="A92" s="189"/>
      <c r="B92" s="91" t="s">
        <v>260</v>
      </c>
    </row>
    <row r="93" spans="1:2" ht="12.75">
      <c r="A93" s="189"/>
      <c r="B93" s="91" t="s">
        <v>144</v>
      </c>
    </row>
    <row r="94" spans="1:2" ht="12.75">
      <c r="A94" s="189"/>
      <c r="B94" s="91" t="s">
        <v>210</v>
      </c>
    </row>
    <row r="95" spans="1:2" ht="12.75">
      <c r="A95" s="189"/>
      <c r="B95" s="91" t="s">
        <v>175</v>
      </c>
    </row>
    <row r="96" spans="1:2" ht="12.75">
      <c r="A96" s="189"/>
      <c r="B96" s="229" t="s">
        <v>53</v>
      </c>
    </row>
    <row r="97" spans="1:2" ht="12.75">
      <c r="A97" s="189"/>
      <c r="B97" s="91" t="s">
        <v>74</v>
      </c>
    </row>
    <row r="98" spans="1:2" ht="12.75">
      <c r="A98" s="189"/>
      <c r="B98" s="91" t="s">
        <v>176</v>
      </c>
    </row>
    <row r="99" spans="1:2" ht="12.75">
      <c r="A99" s="189"/>
      <c r="B99" s="91" t="s">
        <v>209</v>
      </c>
    </row>
    <row r="100" spans="1:2" ht="12.75">
      <c r="A100" s="189"/>
      <c r="B100" s="91" t="s">
        <v>196</v>
      </c>
    </row>
    <row r="101" spans="1:2" ht="12.75">
      <c r="A101" s="189"/>
      <c r="B101" s="189" t="s">
        <v>212</v>
      </c>
    </row>
    <row r="102" spans="1:2" ht="12.75">
      <c r="A102" s="189"/>
      <c r="B102" s="91" t="s">
        <v>88</v>
      </c>
    </row>
    <row r="103" spans="1:2" ht="12.75">
      <c r="A103" s="189"/>
      <c r="B103" s="91" t="s">
        <v>213</v>
      </c>
    </row>
    <row r="104" spans="1:2" ht="12.75">
      <c r="A104" s="189"/>
      <c r="B104" s="91" t="s">
        <v>232</v>
      </c>
    </row>
    <row r="105" spans="1:2" ht="12.75">
      <c r="A105" s="189"/>
      <c r="B105" s="60" t="s">
        <v>16</v>
      </c>
    </row>
    <row r="106" spans="1:2" ht="12.75">
      <c r="A106" s="189"/>
      <c r="B106" s="91" t="s">
        <v>15</v>
      </c>
    </row>
    <row r="107" spans="1:2" ht="12.75">
      <c r="A107" s="189"/>
      <c r="B107" s="91" t="s">
        <v>157</v>
      </c>
    </row>
    <row r="108" ht="12.75">
      <c r="B108" s="246" t="s">
        <v>423</v>
      </c>
    </row>
    <row r="109" ht="12.75">
      <c r="B109" s="91" t="s">
        <v>140</v>
      </c>
    </row>
    <row r="110" ht="12.75">
      <c r="B110" s="91" t="s">
        <v>147</v>
      </c>
    </row>
    <row r="111" ht="12.75">
      <c r="B111" s="91" t="s">
        <v>141</v>
      </c>
    </row>
    <row r="112" ht="12.75">
      <c r="B112" s="91" t="s">
        <v>183</v>
      </c>
    </row>
    <row r="113" ht="12.75">
      <c r="B113" s="60" t="s">
        <v>7</v>
      </c>
    </row>
    <row r="114" ht="12.75">
      <c r="B114" s="91" t="s">
        <v>200</v>
      </c>
    </row>
    <row r="115" ht="12.75">
      <c r="B115" s="91" t="s">
        <v>145</v>
      </c>
    </row>
    <row r="116" ht="12.75">
      <c r="B116" s="91" t="s">
        <v>259</v>
      </c>
    </row>
    <row r="117" ht="12.75">
      <c r="B117" s="91" t="s">
        <v>172</v>
      </c>
    </row>
    <row r="118" ht="12.75">
      <c r="B118" s="91" t="s">
        <v>138</v>
      </c>
    </row>
    <row r="119" ht="12.75">
      <c r="B119" s="91" t="s">
        <v>193</v>
      </c>
    </row>
    <row r="120" ht="12.75">
      <c r="B120" s="91" t="s">
        <v>137</v>
      </c>
    </row>
    <row r="121" ht="12.75">
      <c r="B121" s="91" t="s">
        <v>125</v>
      </c>
    </row>
    <row r="122" ht="12.75">
      <c r="B122" s="91" t="s">
        <v>143</v>
      </c>
    </row>
    <row r="123" ht="12.75">
      <c r="B123" s="91" t="s">
        <v>224</v>
      </c>
    </row>
    <row r="124" ht="12.75">
      <c r="B124" s="91" t="s">
        <v>199</v>
      </c>
    </row>
    <row r="125" ht="12.75">
      <c r="B125" s="229" t="s">
        <v>418</v>
      </c>
    </row>
    <row r="126" ht="12.75">
      <c r="B126" s="229" t="s">
        <v>419</v>
      </c>
    </row>
    <row r="127" ht="12.75">
      <c r="B127" s="229" t="s">
        <v>433</v>
      </c>
    </row>
  </sheetData>
  <sheetProtection/>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sheetPr>
    <tabColor indexed="15"/>
    <pageSetUpPr fitToPage="1"/>
  </sheetPr>
  <dimension ref="B2:Z65"/>
  <sheetViews>
    <sheetView zoomScale="125" zoomScaleNormal="125" zoomScalePageLayoutView="0" workbookViewId="0" topLeftCell="A34">
      <selection activeCell="N59" sqref="N59:S59"/>
    </sheetView>
  </sheetViews>
  <sheetFormatPr defaultColWidth="9.140625" defaultRowHeight="12.75"/>
  <cols>
    <col min="1" max="1" width="0.85546875" style="3" customWidth="1"/>
    <col min="2" max="10" width="5.00390625" style="3" customWidth="1"/>
    <col min="11" max="12" width="5.00390625" style="4" customWidth="1"/>
    <col min="13" max="20" width="5.00390625" style="3" customWidth="1"/>
    <col min="21" max="21" width="5.00390625" style="4" customWidth="1"/>
    <col min="22" max="22" width="9.140625" style="4" customWidth="1"/>
    <col min="23" max="16384" width="9.140625" style="3" customWidth="1"/>
  </cols>
  <sheetData>
    <row r="1" ht="6.75" customHeight="1"/>
    <row r="2" spans="7:21" ht="9" customHeight="1">
      <c r="G2" s="478" t="s">
        <v>370</v>
      </c>
      <c r="H2" s="479"/>
      <c r="I2" s="479"/>
      <c r="J2" s="479"/>
      <c r="K2" s="479"/>
      <c r="L2" s="479"/>
      <c r="M2" s="479"/>
      <c r="N2" s="479"/>
      <c r="O2" s="479"/>
      <c r="P2" s="479"/>
      <c r="R2" s="8"/>
      <c r="S2" s="24"/>
      <c r="T2" s="24"/>
      <c r="U2" s="24"/>
    </row>
    <row r="3" spans="7:21" ht="9" customHeight="1">
      <c r="G3" s="479"/>
      <c r="H3" s="479"/>
      <c r="I3" s="479"/>
      <c r="J3" s="479"/>
      <c r="K3" s="479"/>
      <c r="L3" s="479"/>
      <c r="M3" s="479"/>
      <c r="N3" s="479"/>
      <c r="O3" s="479"/>
      <c r="P3" s="479"/>
      <c r="R3" s="8"/>
      <c r="S3" s="24"/>
      <c r="T3" s="24"/>
      <c r="U3" s="24"/>
    </row>
    <row r="4" spans="7:21" ht="9" customHeight="1">
      <c r="G4" s="479"/>
      <c r="H4" s="479"/>
      <c r="I4" s="479"/>
      <c r="J4" s="479"/>
      <c r="K4" s="479"/>
      <c r="L4" s="479"/>
      <c r="M4" s="479"/>
      <c r="N4" s="479"/>
      <c r="O4" s="479"/>
      <c r="P4" s="479"/>
      <c r="R4" s="8"/>
      <c r="S4" s="24"/>
      <c r="T4" s="24"/>
      <c r="U4" s="24"/>
    </row>
    <row r="5" spans="7:21" ht="8.25" customHeight="1">
      <c r="G5" s="15"/>
      <c r="H5" s="15"/>
      <c r="I5" s="15"/>
      <c r="J5" s="15"/>
      <c r="K5" s="16"/>
      <c r="L5" s="16"/>
      <c r="M5" s="15"/>
      <c r="N5" s="15"/>
      <c r="O5" s="15"/>
      <c r="P5" s="15"/>
      <c r="Q5" s="17"/>
      <c r="R5" s="17"/>
      <c r="S5" s="18"/>
      <c r="T5" s="18"/>
      <c r="U5" s="18"/>
    </row>
    <row r="6" spans="2:21" ht="12.75">
      <c r="B6" s="480" t="s">
        <v>371</v>
      </c>
      <c r="C6" s="315"/>
      <c r="D6" s="315"/>
      <c r="E6" s="315"/>
      <c r="F6" s="315"/>
      <c r="G6" s="315"/>
      <c r="H6" s="315"/>
      <c r="I6" s="315"/>
      <c r="J6" s="315"/>
      <c r="K6" s="315"/>
      <c r="L6" s="481" t="s">
        <v>383</v>
      </c>
      <c r="M6" s="327"/>
      <c r="N6" s="327"/>
      <c r="O6" s="327"/>
      <c r="P6" s="327"/>
      <c r="Q6" s="327"/>
      <c r="R6" s="327"/>
      <c r="S6" s="327"/>
      <c r="T6" s="327"/>
      <c r="U6" s="327"/>
    </row>
    <row r="7" spans="3:21" ht="10.5" customHeight="1">
      <c r="C7" s="1"/>
      <c r="D7" s="1"/>
      <c r="E7" s="1"/>
      <c r="F7" s="1"/>
      <c r="G7" s="1"/>
      <c r="H7" s="1"/>
      <c r="I7" s="1"/>
      <c r="J7" s="1"/>
      <c r="K7" s="1"/>
      <c r="L7" s="453" t="s">
        <v>373</v>
      </c>
      <c r="M7" s="430"/>
      <c r="N7" s="430"/>
      <c r="O7" s="430"/>
      <c r="P7" s="430"/>
      <c r="Q7" s="430"/>
      <c r="R7" s="430"/>
      <c r="S7" s="430"/>
      <c r="T7" s="430"/>
      <c r="U7" s="430"/>
    </row>
    <row r="8" spans="2:21" ht="12.75">
      <c r="B8" s="482" t="s">
        <v>374</v>
      </c>
      <c r="C8" s="483"/>
      <c r="D8" s="483"/>
      <c r="E8" s="327" t="s">
        <v>376</v>
      </c>
      <c r="F8" s="327"/>
      <c r="G8" s="327"/>
      <c r="H8" s="327"/>
      <c r="I8" s="327"/>
      <c r="J8" s="327"/>
      <c r="K8" s="327"/>
      <c r="L8" s="473" t="s">
        <v>375</v>
      </c>
      <c r="M8" s="315"/>
      <c r="N8" s="315"/>
      <c r="O8" s="315"/>
      <c r="P8" s="315"/>
      <c r="Q8" s="408">
        <v>40816</v>
      </c>
      <c r="R8" s="474"/>
      <c r="S8" s="474"/>
      <c r="T8" s="474"/>
      <c r="U8" s="474"/>
    </row>
    <row r="9" spans="3:21" ht="7.5" customHeight="1">
      <c r="C9" s="1"/>
      <c r="D9" s="1"/>
      <c r="E9" s="10"/>
      <c r="F9" s="10"/>
      <c r="G9" s="10"/>
      <c r="H9" s="10"/>
      <c r="I9" s="10"/>
      <c r="J9" s="10"/>
      <c r="K9" s="10"/>
      <c r="M9" s="1"/>
      <c r="N9" s="1"/>
      <c r="O9" s="1"/>
      <c r="P9" s="1"/>
      <c r="Q9" s="25"/>
      <c r="R9" s="26"/>
      <c r="S9" s="26"/>
      <c r="T9" s="26"/>
      <c r="U9" s="26"/>
    </row>
    <row r="10" spans="2:22" s="29" customFormat="1" ht="12.75">
      <c r="B10" s="476" t="s">
        <v>377</v>
      </c>
      <c r="C10" s="402"/>
      <c r="D10" s="402"/>
      <c r="E10" s="477"/>
      <c r="F10" s="30"/>
      <c r="G10" s="475" t="s">
        <v>378</v>
      </c>
      <c r="H10" s="402"/>
      <c r="I10" s="477"/>
      <c r="J10" s="30"/>
      <c r="K10" s="475" t="s">
        <v>380</v>
      </c>
      <c r="L10" s="402"/>
      <c r="M10" s="477"/>
      <c r="N10" s="30" t="s">
        <v>379</v>
      </c>
      <c r="O10" s="475" t="s">
        <v>381</v>
      </c>
      <c r="P10" s="402"/>
      <c r="Q10" s="477"/>
      <c r="R10" s="31"/>
      <c r="S10" s="475" t="s">
        <v>382</v>
      </c>
      <c r="T10" s="402"/>
      <c r="U10" s="402"/>
      <c r="V10" s="28"/>
    </row>
    <row r="11" spans="2:21" ht="7.5" customHeight="1">
      <c r="B11" s="19"/>
      <c r="C11" s="20"/>
      <c r="D11" s="21"/>
      <c r="E11" s="7"/>
      <c r="F11" s="10"/>
      <c r="G11" s="22"/>
      <c r="H11" s="13"/>
      <c r="I11" s="7"/>
      <c r="J11" s="10"/>
      <c r="K11" s="10"/>
      <c r="L11" s="11"/>
      <c r="M11" s="8"/>
      <c r="N11" s="7"/>
      <c r="O11" s="7"/>
      <c r="P11" s="23"/>
      <c r="Q11" s="23"/>
      <c r="R11" s="23"/>
      <c r="S11" s="11"/>
      <c r="T11" s="10"/>
      <c r="U11" s="10"/>
    </row>
    <row r="12" spans="2:21" ht="9" customHeight="1">
      <c r="B12" s="484" t="s">
        <v>384</v>
      </c>
      <c r="C12" s="485"/>
      <c r="D12" s="485"/>
      <c r="E12" s="485"/>
      <c r="F12" s="485"/>
      <c r="G12" s="485"/>
      <c r="H12" s="485"/>
      <c r="I12" s="486"/>
      <c r="J12" s="412" t="s">
        <v>385</v>
      </c>
      <c r="K12" s="413"/>
      <c r="L12" s="414"/>
      <c r="M12" s="412" t="s">
        <v>387</v>
      </c>
      <c r="N12" s="413"/>
      <c r="O12" s="414"/>
      <c r="P12" s="412" t="s">
        <v>393</v>
      </c>
      <c r="Q12" s="413"/>
      <c r="R12" s="414"/>
      <c r="S12" s="412" t="s">
        <v>385</v>
      </c>
      <c r="T12" s="413"/>
      <c r="U12" s="414"/>
    </row>
    <row r="13" spans="2:21" ht="9" customHeight="1">
      <c r="B13" s="487"/>
      <c r="C13" s="488"/>
      <c r="D13" s="488"/>
      <c r="E13" s="488"/>
      <c r="F13" s="488"/>
      <c r="G13" s="488"/>
      <c r="H13" s="488"/>
      <c r="I13" s="489"/>
      <c r="J13" s="470" t="s">
        <v>386</v>
      </c>
      <c r="K13" s="471"/>
      <c r="L13" s="472"/>
      <c r="M13" s="470" t="s">
        <v>388</v>
      </c>
      <c r="N13" s="471"/>
      <c r="O13" s="472"/>
      <c r="P13" s="470" t="s">
        <v>388</v>
      </c>
      <c r="Q13" s="471"/>
      <c r="R13" s="472"/>
      <c r="S13" s="470" t="s">
        <v>394</v>
      </c>
      <c r="T13" s="471"/>
      <c r="U13" s="472"/>
    </row>
    <row r="14" spans="2:21" ht="9" customHeight="1">
      <c r="B14" s="490"/>
      <c r="C14" s="491"/>
      <c r="D14" s="491"/>
      <c r="E14" s="491"/>
      <c r="F14" s="491"/>
      <c r="G14" s="491"/>
      <c r="H14" s="491"/>
      <c r="I14" s="492"/>
      <c r="J14" s="409" t="s">
        <v>392</v>
      </c>
      <c r="K14" s="410"/>
      <c r="L14" s="411"/>
      <c r="M14" s="409" t="s">
        <v>389</v>
      </c>
      <c r="N14" s="410"/>
      <c r="O14" s="411"/>
      <c r="P14" s="409" t="s">
        <v>390</v>
      </c>
      <c r="Q14" s="410"/>
      <c r="R14" s="411"/>
      <c r="S14" s="409" t="s">
        <v>391</v>
      </c>
      <c r="T14" s="410"/>
      <c r="U14" s="411"/>
    </row>
    <row r="15" spans="2:21" ht="12">
      <c r="B15" s="436" t="s">
        <v>395</v>
      </c>
      <c r="C15" s="436"/>
      <c r="D15" s="436"/>
      <c r="E15" s="436"/>
      <c r="F15" s="436"/>
      <c r="G15" s="436"/>
      <c r="H15" s="436"/>
      <c r="I15" s="436"/>
      <c r="J15" s="343">
        <f>Jul!I54</f>
        <v>-664.36</v>
      </c>
      <c r="K15" s="343"/>
      <c r="L15" s="343"/>
      <c r="M15" s="343">
        <f>SUM(Jul!L54+Aug!L54+Sep!L54)</f>
        <v>0</v>
      </c>
      <c r="N15" s="343"/>
      <c r="O15" s="343"/>
      <c r="P15" s="343">
        <f>SUM(Jul!O54+Aug!O54+Sep!O54)</f>
        <v>0</v>
      </c>
      <c r="Q15" s="343"/>
      <c r="R15" s="343"/>
      <c r="S15" s="361">
        <f aca="true" t="shared" si="0" ref="S15:S23">J15+M15-P15</f>
        <v>-664.36</v>
      </c>
      <c r="T15" s="361"/>
      <c r="U15" s="361"/>
    </row>
    <row r="16" spans="2:21" ht="12">
      <c r="B16" s="436" t="s">
        <v>396</v>
      </c>
      <c r="C16" s="436"/>
      <c r="D16" s="436"/>
      <c r="E16" s="436"/>
      <c r="F16" s="436"/>
      <c r="G16" s="436"/>
      <c r="H16" s="436"/>
      <c r="I16" s="436"/>
      <c r="J16" s="343">
        <f>Jul!I55</f>
        <v>0</v>
      </c>
      <c r="K16" s="343"/>
      <c r="L16" s="343"/>
      <c r="M16" s="343">
        <f>SUM(Jul!L55+Aug!L55+Sep!L55)</f>
        <v>0</v>
      </c>
      <c r="N16" s="343"/>
      <c r="O16" s="343"/>
      <c r="P16" s="343">
        <f>SUM(Jul!O55+Aug!O55+Sep!O55)</f>
        <v>0</v>
      </c>
      <c r="Q16" s="343"/>
      <c r="R16" s="343"/>
      <c r="S16" s="361">
        <f t="shared" si="0"/>
        <v>0</v>
      </c>
      <c r="T16" s="361"/>
      <c r="U16" s="361"/>
    </row>
    <row r="17" spans="2:21" ht="12">
      <c r="B17" s="436" t="s">
        <v>397</v>
      </c>
      <c r="C17" s="436"/>
      <c r="D17" s="436"/>
      <c r="E17" s="436"/>
      <c r="F17" s="436"/>
      <c r="G17" s="436"/>
      <c r="H17" s="436"/>
      <c r="I17" s="436"/>
      <c r="J17" s="343">
        <f>Jul!I56</f>
        <v>-5117.220000000007</v>
      </c>
      <c r="K17" s="343"/>
      <c r="L17" s="343"/>
      <c r="M17" s="343">
        <f>SUM(Jul!L56+Aug!L56+Sep!L56)</f>
        <v>0</v>
      </c>
      <c r="N17" s="343"/>
      <c r="O17" s="343"/>
      <c r="P17" s="343">
        <f>SUM(Jul!O56+Aug!O56+Sep!O56)</f>
        <v>0</v>
      </c>
      <c r="Q17" s="343"/>
      <c r="R17" s="343"/>
      <c r="S17" s="361">
        <f t="shared" si="0"/>
        <v>-5117.220000000007</v>
      </c>
      <c r="T17" s="361"/>
      <c r="U17" s="361"/>
    </row>
    <row r="18" spans="2:21" ht="12">
      <c r="B18" s="436" t="s">
        <v>327</v>
      </c>
      <c r="C18" s="436"/>
      <c r="D18" s="436"/>
      <c r="E18" s="436"/>
      <c r="F18" s="436"/>
      <c r="G18" s="436"/>
      <c r="H18" s="436"/>
      <c r="I18" s="436"/>
      <c r="J18" s="343">
        <f>Jul!I57</f>
        <v>135</v>
      </c>
      <c r="K18" s="343"/>
      <c r="L18" s="343"/>
      <c r="M18" s="343">
        <f>SUM(Jul!L57+Aug!L57+Sep!L57)</f>
        <v>0</v>
      </c>
      <c r="N18" s="343"/>
      <c r="O18" s="343"/>
      <c r="P18" s="343">
        <f>SUM(Jul!O57+Aug!O57+Sep!O57)</f>
        <v>0</v>
      </c>
      <c r="Q18" s="343"/>
      <c r="R18" s="343"/>
      <c r="S18" s="361">
        <f t="shared" si="0"/>
        <v>135</v>
      </c>
      <c r="T18" s="361"/>
      <c r="U18" s="361"/>
    </row>
    <row r="19" spans="2:21" ht="12">
      <c r="B19" s="436" t="s">
        <v>398</v>
      </c>
      <c r="C19" s="436"/>
      <c r="D19" s="436"/>
      <c r="E19" s="436"/>
      <c r="F19" s="436"/>
      <c r="G19" s="436"/>
      <c r="H19" s="436"/>
      <c r="I19" s="436"/>
      <c r="J19" s="343">
        <f>Jul!I58</f>
        <v>1673.21</v>
      </c>
      <c r="K19" s="343"/>
      <c r="L19" s="343"/>
      <c r="M19" s="343">
        <f>SUM(Jul!L58+Aug!L58+Sep!L58)</f>
        <v>0</v>
      </c>
      <c r="N19" s="343"/>
      <c r="O19" s="343"/>
      <c r="P19" s="343">
        <f>SUM(Jul!O58+Aug!O58+Sep!O58)</f>
        <v>0</v>
      </c>
      <c r="Q19" s="343"/>
      <c r="R19" s="343"/>
      <c r="S19" s="361">
        <f t="shared" si="0"/>
        <v>1673.21</v>
      </c>
      <c r="T19" s="361"/>
      <c r="U19" s="361"/>
    </row>
    <row r="20" spans="2:21" ht="12">
      <c r="B20" s="436" t="s">
        <v>399</v>
      </c>
      <c r="C20" s="436"/>
      <c r="D20" s="436"/>
      <c r="E20" s="436"/>
      <c r="F20" s="436"/>
      <c r="G20" s="436"/>
      <c r="H20" s="436"/>
      <c r="I20" s="436"/>
      <c r="J20" s="343">
        <f>Jul!I59</f>
        <v>22827.72</v>
      </c>
      <c r="K20" s="343"/>
      <c r="L20" s="343"/>
      <c r="M20" s="343">
        <f>SUM(Jul!L59+Aug!L59+Sep!L59)</f>
        <v>0</v>
      </c>
      <c r="N20" s="343"/>
      <c r="O20" s="343"/>
      <c r="P20" s="343">
        <f>SUM(Jul!O59+Aug!O59+Sep!O59)</f>
        <v>0</v>
      </c>
      <c r="Q20" s="343"/>
      <c r="R20" s="343"/>
      <c r="S20" s="361">
        <f t="shared" si="0"/>
        <v>22827.72</v>
      </c>
      <c r="T20" s="361"/>
      <c r="U20" s="361"/>
    </row>
    <row r="21" spans="2:21" ht="12">
      <c r="B21" s="436" t="s">
        <v>400</v>
      </c>
      <c r="C21" s="436"/>
      <c r="D21" s="436"/>
      <c r="E21" s="436"/>
      <c r="F21" s="436"/>
      <c r="G21" s="436"/>
      <c r="H21" s="436"/>
      <c r="I21" s="436"/>
      <c r="J21" s="343">
        <f>Jul!I60</f>
        <v>300</v>
      </c>
      <c r="K21" s="343"/>
      <c r="L21" s="343"/>
      <c r="M21" s="343">
        <f>SUM(Jul!L60+Aug!L60+Sep!L60)</f>
        <v>0</v>
      </c>
      <c r="N21" s="343"/>
      <c r="O21" s="343"/>
      <c r="P21" s="343">
        <f>SUM(Jul!O60+Aug!O60+Sep!O60)</f>
        <v>0</v>
      </c>
      <c r="Q21" s="343"/>
      <c r="R21" s="343"/>
      <c r="S21" s="361">
        <f t="shared" si="0"/>
        <v>300</v>
      </c>
      <c r="T21" s="361"/>
      <c r="U21" s="361"/>
    </row>
    <row r="22" spans="2:21" ht="12.75" customHeight="1">
      <c r="B22" s="436" t="s">
        <v>328</v>
      </c>
      <c r="C22" s="436"/>
      <c r="D22" s="436"/>
      <c r="E22" s="436"/>
      <c r="F22" s="436"/>
      <c r="G22" s="436"/>
      <c r="H22" s="436"/>
      <c r="I22" s="436"/>
      <c r="J22" s="343">
        <f>Jul!I61</f>
        <v>0</v>
      </c>
      <c r="K22" s="343"/>
      <c r="L22" s="343"/>
      <c r="M22" s="343">
        <f>SUM(Jul!L61+Aug!L61+Sep!L61)</f>
        <v>0</v>
      </c>
      <c r="N22" s="343"/>
      <c r="O22" s="343"/>
      <c r="P22" s="343">
        <f>SUM(Jul!O61+Aug!O61+Sep!O61)</f>
        <v>0</v>
      </c>
      <c r="Q22" s="343"/>
      <c r="R22" s="343"/>
      <c r="S22" s="361">
        <f t="shared" si="0"/>
        <v>0</v>
      </c>
      <c r="T22" s="361"/>
      <c r="U22" s="361"/>
    </row>
    <row r="23" spans="2:21" ht="12.75" customHeight="1">
      <c r="B23" s="340" t="s">
        <v>410</v>
      </c>
      <c r="C23" s="341"/>
      <c r="D23" s="341"/>
      <c r="E23" s="341"/>
      <c r="F23" s="341"/>
      <c r="G23" s="341"/>
      <c r="H23" s="341"/>
      <c r="I23" s="342"/>
      <c r="J23" s="343">
        <f>Jul!I62</f>
        <v>937.3900000000001</v>
      </c>
      <c r="K23" s="343"/>
      <c r="L23" s="343"/>
      <c r="M23" s="343">
        <f>SUM(Jul!L62+Aug!L62+Sep!L62)</f>
        <v>0</v>
      </c>
      <c r="N23" s="343"/>
      <c r="O23" s="343"/>
      <c r="P23" s="343">
        <f>SUM(Jul!O62+Aug!O62+Sep!O62)</f>
        <v>0</v>
      </c>
      <c r="Q23" s="343"/>
      <c r="R23" s="343"/>
      <c r="S23" s="361">
        <f t="shared" si="0"/>
        <v>937.3900000000001</v>
      </c>
      <c r="T23" s="361"/>
      <c r="U23" s="361"/>
    </row>
    <row r="24" spans="2:21" ht="12.75" customHeight="1">
      <c r="B24" s="340" t="s">
        <v>97</v>
      </c>
      <c r="C24" s="341"/>
      <c r="D24" s="341"/>
      <c r="E24" s="341"/>
      <c r="F24" s="341"/>
      <c r="G24" s="341"/>
      <c r="H24" s="341"/>
      <c r="I24" s="342"/>
      <c r="J24" s="343">
        <f>Jul!I63</f>
        <v>3400</v>
      </c>
      <c r="K24" s="343"/>
      <c r="L24" s="343"/>
      <c r="M24" s="343">
        <f>SUM(Jul!L63+Aug!L63+Sep!L63)</f>
        <v>0</v>
      </c>
      <c r="N24" s="343"/>
      <c r="O24" s="343"/>
      <c r="P24" s="343">
        <f>SUM(Jul!O63+Aug!O63+Sep!O63)</f>
        <v>0</v>
      </c>
      <c r="Q24" s="343"/>
      <c r="R24" s="343"/>
      <c r="S24" s="361">
        <f>J24+M24-P24</f>
        <v>3400</v>
      </c>
      <c r="T24" s="361"/>
      <c r="U24" s="361"/>
    </row>
    <row r="25" spans="2:21" ht="12.75" customHeight="1">
      <c r="B25" s="340" t="s">
        <v>96</v>
      </c>
      <c r="C25" s="341"/>
      <c r="D25" s="341"/>
      <c r="E25" s="341"/>
      <c r="F25" s="341"/>
      <c r="G25" s="341"/>
      <c r="H25" s="341"/>
      <c r="I25" s="342"/>
      <c r="J25" s="343">
        <f>Jul!I64</f>
        <v>9400</v>
      </c>
      <c r="K25" s="343"/>
      <c r="L25" s="343"/>
      <c r="M25" s="343">
        <f>SUM(Jul!L64+Aug!L64+Sep!L64)</f>
        <v>0</v>
      </c>
      <c r="N25" s="343"/>
      <c r="O25" s="343"/>
      <c r="P25" s="343">
        <f>SUM(Jul!O64+Aug!O64+Sep!O64)</f>
        <v>0</v>
      </c>
      <c r="Q25" s="343"/>
      <c r="R25" s="343"/>
      <c r="S25" s="361">
        <f>J25+M25-P25</f>
        <v>9400</v>
      </c>
      <c r="T25" s="361"/>
      <c r="U25" s="361"/>
    </row>
    <row r="26" spans="2:21" ht="12.75" customHeight="1">
      <c r="B26" s="340" t="s">
        <v>98</v>
      </c>
      <c r="C26" s="341"/>
      <c r="D26" s="341"/>
      <c r="E26" s="341"/>
      <c r="F26" s="341"/>
      <c r="G26" s="341"/>
      <c r="H26" s="341"/>
      <c r="I26" s="342"/>
      <c r="J26" s="343">
        <f>Jul!I65</f>
        <v>4076.1400000000003</v>
      </c>
      <c r="K26" s="343"/>
      <c r="L26" s="343"/>
      <c r="M26" s="343">
        <f>SUM(Jul!L65+Aug!L65+Sep!L65)</f>
        <v>0</v>
      </c>
      <c r="N26" s="343"/>
      <c r="O26" s="343"/>
      <c r="P26" s="343">
        <f>SUM(Jul!O65+Aug!O65+Sep!O65)</f>
        <v>0</v>
      </c>
      <c r="Q26" s="343"/>
      <c r="R26" s="343"/>
      <c r="S26" s="361">
        <f>J26+M26-P26</f>
        <v>4076.1400000000003</v>
      </c>
      <c r="T26" s="361"/>
      <c r="U26" s="361"/>
    </row>
    <row r="27" spans="2:21" ht="9" customHeight="1">
      <c r="B27" s="443" t="s">
        <v>402</v>
      </c>
      <c r="C27" s="444"/>
      <c r="D27" s="444"/>
      <c r="E27" s="444"/>
      <c r="F27" s="444"/>
      <c r="G27" s="444"/>
      <c r="H27" s="444"/>
      <c r="I27" s="445"/>
      <c r="J27" s="452"/>
      <c r="K27" s="453"/>
      <c r="L27" s="454"/>
      <c r="M27" s="452"/>
      <c r="N27" s="453"/>
      <c r="O27" s="454"/>
      <c r="P27" s="452"/>
      <c r="Q27" s="453"/>
      <c r="R27" s="454"/>
      <c r="S27" s="417" t="s">
        <v>401</v>
      </c>
      <c r="T27" s="418"/>
      <c r="U27" s="419"/>
    </row>
    <row r="28" spans="2:21" ht="9" customHeight="1">
      <c r="B28" s="446"/>
      <c r="C28" s="447"/>
      <c r="D28" s="447"/>
      <c r="E28" s="447"/>
      <c r="F28" s="447"/>
      <c r="G28" s="447"/>
      <c r="H28" s="447"/>
      <c r="I28" s="448"/>
      <c r="J28" s="458">
        <f>SUM(J15:L26)</f>
        <v>36967.87999999999</v>
      </c>
      <c r="K28" s="459"/>
      <c r="L28" s="460"/>
      <c r="M28" s="458">
        <f>SUM(M15:O26)</f>
        <v>0</v>
      </c>
      <c r="N28" s="459"/>
      <c r="O28" s="460"/>
      <c r="P28" s="458">
        <f>SUM(P15:R26)</f>
        <v>0</v>
      </c>
      <c r="Q28" s="459"/>
      <c r="R28" s="460"/>
      <c r="S28" s="437">
        <f>J28+M28-P28</f>
        <v>36967.87999999999</v>
      </c>
      <c r="T28" s="438"/>
      <c r="U28" s="439"/>
    </row>
    <row r="29" spans="2:21" ht="9" customHeight="1">
      <c r="B29" s="449"/>
      <c r="C29" s="450"/>
      <c r="D29" s="450"/>
      <c r="E29" s="450"/>
      <c r="F29" s="450"/>
      <c r="G29" s="450"/>
      <c r="H29" s="450"/>
      <c r="I29" s="451"/>
      <c r="J29" s="461"/>
      <c r="K29" s="462"/>
      <c r="L29" s="463"/>
      <c r="M29" s="461"/>
      <c r="N29" s="462"/>
      <c r="O29" s="463"/>
      <c r="P29" s="461"/>
      <c r="Q29" s="462"/>
      <c r="R29" s="463"/>
      <c r="S29" s="440"/>
      <c r="T29" s="441"/>
      <c r="U29" s="442"/>
    </row>
    <row r="30" spans="2:21" ht="12">
      <c r="B30" s="19"/>
      <c r="C30" s="19"/>
      <c r="D30" s="19"/>
      <c r="E30" s="19"/>
      <c r="F30" s="19"/>
      <c r="G30" s="19"/>
      <c r="H30" s="19"/>
      <c r="I30" s="19"/>
      <c r="J30" s="32"/>
      <c r="K30" s="32"/>
      <c r="L30" s="32"/>
      <c r="M30" s="32"/>
      <c r="N30" s="32"/>
      <c r="O30" s="32"/>
      <c r="P30" s="32"/>
      <c r="Q30" s="32"/>
      <c r="R30" s="32"/>
      <c r="S30" s="32"/>
      <c r="T30" s="32"/>
      <c r="U30" s="32"/>
    </row>
    <row r="31" spans="2:21" ht="12.75" customHeight="1">
      <c r="B31" s="45"/>
      <c r="C31" s="464" t="s">
        <v>309</v>
      </c>
      <c r="D31" s="465"/>
      <c r="E31" s="465"/>
      <c r="F31" s="465"/>
      <c r="G31" s="465"/>
      <c r="H31" s="465"/>
      <c r="I31" s="466"/>
      <c r="J31" s="32"/>
      <c r="K31" s="46"/>
      <c r="L31" s="469" t="s">
        <v>128</v>
      </c>
      <c r="M31" s="465"/>
      <c r="N31" s="465"/>
      <c r="O31" s="465"/>
      <c r="P31" s="465"/>
      <c r="Q31" s="465"/>
      <c r="R31" s="465"/>
      <c r="S31" s="465"/>
      <c r="T31" s="465"/>
      <c r="U31" s="466"/>
    </row>
    <row r="32" spans="2:21" ht="12.75" customHeight="1">
      <c r="B32" s="49" t="s">
        <v>307</v>
      </c>
      <c r="C32" s="467"/>
      <c r="D32" s="467"/>
      <c r="E32" s="467"/>
      <c r="F32" s="467"/>
      <c r="G32" s="467"/>
      <c r="H32" s="467"/>
      <c r="I32" s="468"/>
      <c r="J32" s="32"/>
      <c r="K32" s="50" t="s">
        <v>308</v>
      </c>
      <c r="L32" s="467"/>
      <c r="M32" s="467"/>
      <c r="N32" s="467"/>
      <c r="O32" s="467"/>
      <c r="P32" s="467"/>
      <c r="Q32" s="467"/>
      <c r="R32" s="467"/>
      <c r="S32" s="467"/>
      <c r="T32" s="467"/>
      <c r="U32" s="468"/>
    </row>
    <row r="33" spans="2:21" ht="6" customHeight="1">
      <c r="B33" s="51"/>
      <c r="C33" s="47"/>
      <c r="D33" s="47"/>
      <c r="E33" s="47"/>
      <c r="F33" s="47"/>
      <c r="G33" s="47"/>
      <c r="H33" s="47"/>
      <c r="I33" s="48"/>
      <c r="J33" s="32"/>
      <c r="K33" s="52"/>
      <c r="L33" s="47"/>
      <c r="M33" s="47"/>
      <c r="N33" s="47"/>
      <c r="O33" s="47"/>
      <c r="P33" s="47"/>
      <c r="Q33" s="47"/>
      <c r="R33" s="47"/>
      <c r="S33" s="47"/>
      <c r="T33" s="47"/>
      <c r="U33" s="48"/>
    </row>
    <row r="34" spans="2:21" ht="12.75" customHeight="1">
      <c r="B34" s="423" t="s">
        <v>403</v>
      </c>
      <c r="C34" s="424"/>
      <c r="D34" s="424"/>
      <c r="E34" s="424"/>
      <c r="F34" s="424"/>
      <c r="G34" s="434" t="s">
        <v>325</v>
      </c>
      <c r="H34" s="434"/>
      <c r="I34" s="434"/>
      <c r="J34" s="32"/>
      <c r="K34" s="456" t="s">
        <v>297</v>
      </c>
      <c r="L34" s="457"/>
      <c r="M34" s="457"/>
      <c r="N34" s="457"/>
      <c r="O34" s="457"/>
      <c r="P34" s="32"/>
      <c r="Q34" s="32"/>
      <c r="R34" s="32"/>
      <c r="S34" s="32"/>
      <c r="T34" s="32"/>
      <c r="U34" s="37"/>
    </row>
    <row r="35" spans="2:21" ht="12.75" customHeight="1">
      <c r="B35" s="423" t="s">
        <v>404</v>
      </c>
      <c r="C35" s="424"/>
      <c r="D35" s="424"/>
      <c r="E35" s="424"/>
      <c r="F35" s="424"/>
      <c r="G35" s="434" t="s">
        <v>326</v>
      </c>
      <c r="H35" s="434"/>
      <c r="I35" s="434"/>
      <c r="J35" s="32"/>
      <c r="K35" s="421" t="s">
        <v>298</v>
      </c>
      <c r="L35" s="416"/>
      <c r="M35" s="416"/>
      <c r="N35" s="416"/>
      <c r="O35" s="416"/>
      <c r="P35" s="360">
        <f>'Accounts Worksheet'!J3</f>
        <v>0</v>
      </c>
      <c r="Q35" s="360"/>
      <c r="R35" s="360"/>
      <c r="S35" s="32"/>
      <c r="T35" s="32"/>
      <c r="U35" s="37"/>
    </row>
    <row r="36" spans="2:21" ht="12.75" customHeight="1">
      <c r="B36" s="423" t="s">
        <v>405</v>
      </c>
      <c r="C36" s="424"/>
      <c r="D36" s="424"/>
      <c r="E36" s="424"/>
      <c r="F36" s="424"/>
      <c r="G36" s="434"/>
      <c r="H36" s="434"/>
      <c r="I36" s="434"/>
      <c r="J36" s="32"/>
      <c r="K36" s="421" t="s">
        <v>299</v>
      </c>
      <c r="L36" s="416"/>
      <c r="M36" s="416"/>
      <c r="N36" s="416"/>
      <c r="O36" s="416"/>
      <c r="P36" s="360">
        <f>'Accounts Worksheet'!J4</f>
        <v>0</v>
      </c>
      <c r="Q36" s="360"/>
      <c r="R36" s="360"/>
      <c r="S36" s="32"/>
      <c r="T36" s="32"/>
      <c r="U36" s="37"/>
    </row>
    <row r="37" spans="2:21" ht="12.75" customHeight="1">
      <c r="B37" s="423" t="s">
        <v>289</v>
      </c>
      <c r="C37" s="424"/>
      <c r="D37" s="424"/>
      <c r="E37" s="424"/>
      <c r="F37" s="424"/>
      <c r="G37" s="434" t="s">
        <v>326</v>
      </c>
      <c r="H37" s="434"/>
      <c r="I37" s="434"/>
      <c r="J37" s="32"/>
      <c r="K37" s="421" t="s">
        <v>300</v>
      </c>
      <c r="L37" s="416"/>
      <c r="M37" s="416"/>
      <c r="N37" s="416"/>
      <c r="O37" s="416"/>
      <c r="P37" s="360">
        <f>'Accounts Worksheet'!J5</f>
        <v>0</v>
      </c>
      <c r="Q37" s="360"/>
      <c r="R37" s="360"/>
      <c r="S37" s="32"/>
      <c r="T37" s="32"/>
      <c r="U37" s="37"/>
    </row>
    <row r="38" spans="2:21" ht="12.75" customHeight="1">
      <c r="B38" s="423" t="s">
        <v>290</v>
      </c>
      <c r="C38" s="424"/>
      <c r="D38" s="424"/>
      <c r="E38" s="424"/>
      <c r="F38" s="424"/>
      <c r="G38" s="434" t="s">
        <v>325</v>
      </c>
      <c r="H38" s="434"/>
      <c r="I38" s="434"/>
      <c r="J38" s="32"/>
      <c r="K38" s="38"/>
      <c r="L38" s="9"/>
      <c r="M38" s="32"/>
      <c r="N38" s="435" t="s">
        <v>306</v>
      </c>
      <c r="O38" s="455"/>
      <c r="P38" s="455"/>
      <c r="Q38" s="455"/>
      <c r="R38" s="455"/>
      <c r="S38" s="360">
        <f>P35-P36+P37</f>
        <v>0</v>
      </c>
      <c r="T38" s="360"/>
      <c r="U38" s="360"/>
    </row>
    <row r="39" spans="2:21" ht="12.75" customHeight="1">
      <c r="B39" s="423" t="s">
        <v>291</v>
      </c>
      <c r="C39" s="424"/>
      <c r="D39" s="424"/>
      <c r="E39" s="424"/>
      <c r="F39" s="424"/>
      <c r="G39" s="420">
        <v>0</v>
      </c>
      <c r="H39" s="420"/>
      <c r="I39" s="420"/>
      <c r="J39" s="32"/>
      <c r="K39" s="39"/>
      <c r="L39" s="32"/>
      <c r="M39" s="32"/>
      <c r="N39" s="7"/>
      <c r="O39" s="7"/>
      <c r="P39" s="7"/>
      <c r="Q39" s="7"/>
      <c r="R39" s="7"/>
      <c r="S39" s="9"/>
      <c r="T39" s="9"/>
      <c r="U39" s="41"/>
    </row>
    <row r="40" spans="2:21" ht="12.75" customHeight="1">
      <c r="B40" s="423" t="s">
        <v>292</v>
      </c>
      <c r="C40" s="424"/>
      <c r="D40" s="424"/>
      <c r="E40" s="424"/>
      <c r="F40" s="424"/>
      <c r="G40" s="420">
        <v>495000</v>
      </c>
      <c r="H40" s="420"/>
      <c r="I40" s="420"/>
      <c r="J40" s="32"/>
      <c r="K40" s="38"/>
      <c r="L40" s="33"/>
      <c r="M40" s="32"/>
      <c r="N40" s="435" t="s">
        <v>301</v>
      </c>
      <c r="O40" s="416"/>
      <c r="P40" s="416"/>
      <c r="Q40" s="416"/>
      <c r="R40" s="416"/>
      <c r="S40" s="360">
        <f>S20</f>
        <v>22827.72</v>
      </c>
      <c r="T40" s="360"/>
      <c r="U40" s="360"/>
    </row>
    <row r="41" spans="2:21" ht="12.75" customHeight="1">
      <c r="B41" s="423" t="s">
        <v>293</v>
      </c>
      <c r="C41" s="424"/>
      <c r="D41" s="424"/>
      <c r="E41" s="424"/>
      <c r="F41" s="424"/>
      <c r="G41" s="420">
        <v>600000</v>
      </c>
      <c r="H41" s="420"/>
      <c r="I41" s="420"/>
      <c r="J41" s="32"/>
      <c r="K41" s="38"/>
      <c r="L41" s="33"/>
      <c r="M41" s="32"/>
      <c r="N41" s="435" t="s">
        <v>302</v>
      </c>
      <c r="O41" s="416"/>
      <c r="P41" s="416"/>
      <c r="Q41" s="416"/>
      <c r="R41" s="416"/>
      <c r="S41" s="360">
        <f>S21</f>
        <v>300</v>
      </c>
      <c r="T41" s="360"/>
      <c r="U41" s="360"/>
    </row>
    <row r="42" spans="2:21" ht="12.75" customHeight="1">
      <c r="B42" s="423" t="s">
        <v>294</v>
      </c>
      <c r="C42" s="424"/>
      <c r="D42" s="424"/>
      <c r="E42" s="424"/>
      <c r="F42" s="424"/>
      <c r="G42" s="420">
        <f>'Accounts Worksheet'!J18</f>
        <v>0</v>
      </c>
      <c r="H42" s="420"/>
      <c r="I42" s="420"/>
      <c r="J42" s="32"/>
      <c r="K42" s="38"/>
      <c r="L42" s="33"/>
      <c r="M42" s="32"/>
      <c r="N42" s="415" t="s">
        <v>303</v>
      </c>
      <c r="O42" s="416"/>
      <c r="P42" s="416"/>
      <c r="Q42" s="416"/>
      <c r="R42" s="416"/>
      <c r="S42" s="360">
        <f>SUM(S38,S40,S41)</f>
        <v>23127.72</v>
      </c>
      <c r="T42" s="422"/>
      <c r="U42" s="422"/>
    </row>
    <row r="43" spans="2:21" ht="12.75" customHeight="1">
      <c r="B43" s="423" t="s">
        <v>295</v>
      </c>
      <c r="C43" s="424"/>
      <c r="D43" s="424"/>
      <c r="E43" s="424"/>
      <c r="F43" s="424"/>
      <c r="G43" s="420">
        <v>55000</v>
      </c>
      <c r="H43" s="420"/>
      <c r="I43" s="420"/>
      <c r="J43" s="32"/>
      <c r="K43" s="38"/>
      <c r="L43" s="9"/>
      <c r="M43" s="32"/>
      <c r="N43" s="435" t="s">
        <v>304</v>
      </c>
      <c r="O43" s="416"/>
      <c r="P43" s="416"/>
      <c r="Q43" s="416"/>
      <c r="R43" s="416"/>
      <c r="S43" s="360">
        <v>0</v>
      </c>
      <c r="T43" s="422"/>
      <c r="U43" s="422"/>
    </row>
    <row r="44" spans="2:21" ht="12.75" customHeight="1">
      <c r="B44" s="423" t="s">
        <v>296</v>
      </c>
      <c r="C44" s="424"/>
      <c r="D44" s="424"/>
      <c r="E44" s="424"/>
      <c r="F44" s="424"/>
      <c r="G44" s="420">
        <v>350000</v>
      </c>
      <c r="H44" s="420"/>
      <c r="I44" s="420"/>
      <c r="J44" s="32"/>
      <c r="K44" s="40"/>
      <c r="L44" s="9"/>
      <c r="M44" s="32"/>
      <c r="N44" s="415" t="s">
        <v>305</v>
      </c>
      <c r="O44" s="416"/>
      <c r="P44" s="416"/>
      <c r="Q44" s="416"/>
      <c r="R44" s="416"/>
      <c r="S44" s="367">
        <f>SUM(S42:U43)</f>
        <v>23127.72</v>
      </c>
      <c r="T44" s="433"/>
      <c r="U44" s="433"/>
    </row>
    <row r="45" spans="2:21" ht="6" customHeight="1">
      <c r="B45" s="35"/>
      <c r="C45" s="14"/>
      <c r="D45" s="14"/>
      <c r="E45" s="14"/>
      <c r="F45" s="14"/>
      <c r="G45" s="14"/>
      <c r="H45" s="14"/>
      <c r="I45" s="36"/>
      <c r="J45" s="32"/>
      <c r="K45" s="42"/>
      <c r="L45" s="43"/>
      <c r="M45" s="34"/>
      <c r="N45" s="34"/>
      <c r="O45" s="12"/>
      <c r="P45" s="12"/>
      <c r="Q45" s="12"/>
      <c r="R45" s="12"/>
      <c r="S45" s="12"/>
      <c r="T45" s="12"/>
      <c r="U45" s="44"/>
    </row>
    <row r="46" spans="2:14" ht="12.75" customHeight="1">
      <c r="B46" s="19"/>
      <c r="C46" s="19"/>
      <c r="D46" s="19"/>
      <c r="E46" s="19"/>
      <c r="F46" s="19"/>
      <c r="G46" s="19"/>
      <c r="H46" s="19"/>
      <c r="I46" s="19"/>
      <c r="J46" s="32"/>
      <c r="M46" s="32"/>
      <c r="N46" s="32"/>
    </row>
    <row r="47" spans="2:21" ht="12.75" customHeight="1">
      <c r="B47" s="55" t="s">
        <v>311</v>
      </c>
      <c r="C47" s="399" t="s">
        <v>310</v>
      </c>
      <c r="D47" s="400"/>
      <c r="E47" s="400"/>
      <c r="F47" s="400"/>
      <c r="G47" s="400"/>
      <c r="H47" s="400"/>
      <c r="I47" s="400"/>
      <c r="J47" s="400"/>
      <c r="K47" s="400"/>
      <c r="L47" s="400"/>
      <c r="M47" s="400"/>
      <c r="N47" s="400"/>
      <c r="O47" s="400"/>
      <c r="Q47" s="428">
        <f>Sep!R4</f>
        <v>40830</v>
      </c>
      <c r="R47" s="428"/>
      <c r="S47" s="428"/>
      <c r="T47" s="428"/>
      <c r="U47" s="502"/>
    </row>
    <row r="48" spans="2:21" ht="12" customHeight="1">
      <c r="B48" s="19"/>
      <c r="C48" s="19"/>
      <c r="D48" s="19"/>
      <c r="E48" s="19"/>
      <c r="F48" s="19"/>
      <c r="G48" s="19"/>
      <c r="H48" s="19"/>
      <c r="I48" s="19"/>
      <c r="J48" s="32"/>
      <c r="M48" s="32"/>
      <c r="N48" s="32"/>
      <c r="Q48" s="430" t="s">
        <v>312</v>
      </c>
      <c r="R48" s="430"/>
      <c r="S48" s="430"/>
      <c r="T48" s="430"/>
      <c r="U48" s="431"/>
    </row>
    <row r="49" spans="2:26" ht="12.75" customHeight="1">
      <c r="B49" s="398" t="s">
        <v>313</v>
      </c>
      <c r="C49" s="315"/>
      <c r="D49" s="315"/>
      <c r="E49" s="315"/>
      <c r="F49" s="315"/>
      <c r="G49" s="315"/>
      <c r="H49" s="315"/>
      <c r="I49" s="315"/>
      <c r="J49" s="315"/>
      <c r="K49" s="315"/>
      <c r="L49" s="315"/>
      <c r="M49" s="315"/>
      <c r="N49" s="315"/>
      <c r="O49" s="315"/>
      <c r="P49" s="315"/>
      <c r="Q49" s="326" t="s">
        <v>372</v>
      </c>
      <c r="R49" s="432"/>
      <c r="S49" s="432"/>
      <c r="T49" s="432"/>
      <c r="U49" s="432"/>
      <c r="V49" s="9"/>
      <c r="W49" s="7"/>
      <c r="X49" s="7"/>
      <c r="Y49" s="7"/>
      <c r="Z49" s="7"/>
    </row>
    <row r="50" spans="2:26" ht="12" customHeight="1">
      <c r="B50" s="19"/>
      <c r="C50" s="19"/>
      <c r="D50" s="19"/>
      <c r="E50" s="19"/>
      <c r="F50" s="19"/>
      <c r="G50" s="19"/>
      <c r="H50" s="19"/>
      <c r="I50" s="19"/>
      <c r="J50" s="32"/>
      <c r="M50" s="32"/>
      <c r="N50" s="32"/>
      <c r="Q50" s="407" t="s">
        <v>373</v>
      </c>
      <c r="R50" s="315"/>
      <c r="S50" s="315"/>
      <c r="T50" s="315"/>
      <c r="U50" s="315"/>
      <c r="V50" s="53"/>
      <c r="W50" s="53"/>
      <c r="X50" s="53"/>
      <c r="Y50" s="53"/>
      <c r="Z50" s="53"/>
    </row>
    <row r="51" spans="2:21" ht="12.75" customHeight="1">
      <c r="B51" s="398" t="s">
        <v>314</v>
      </c>
      <c r="C51" s="315"/>
      <c r="D51" s="315"/>
      <c r="E51" s="315"/>
      <c r="F51" s="408">
        <f>Q8</f>
        <v>40816</v>
      </c>
      <c r="G51" s="327"/>
      <c r="H51" s="327"/>
      <c r="I51" s="327"/>
      <c r="J51" s="398" t="s">
        <v>315</v>
      </c>
      <c r="K51" s="315"/>
      <c r="L51" s="315"/>
      <c r="M51" s="315"/>
      <c r="N51" s="315"/>
      <c r="O51" s="315"/>
      <c r="P51" s="315"/>
      <c r="Q51" s="315"/>
      <c r="R51" s="315"/>
      <c r="S51" s="315"/>
      <c r="T51" s="315"/>
      <c r="U51" s="315"/>
    </row>
    <row r="52" spans="2:21" ht="20.25" customHeight="1">
      <c r="B52" s="398" t="s">
        <v>316</v>
      </c>
      <c r="C52" s="315"/>
      <c r="D52" s="315"/>
      <c r="E52" s="315"/>
      <c r="F52" s="315"/>
      <c r="G52" s="315"/>
      <c r="H52" s="315"/>
      <c r="I52" s="315"/>
      <c r="J52" s="315"/>
      <c r="K52" s="315"/>
      <c r="L52" s="315"/>
      <c r="M52" s="315"/>
      <c r="N52" s="315"/>
      <c r="O52" s="315"/>
      <c r="P52" s="315"/>
      <c r="Q52" s="315"/>
      <c r="R52" s="315"/>
      <c r="S52" s="315"/>
      <c r="T52" s="315"/>
      <c r="U52" s="315"/>
    </row>
    <row r="53" spans="2:20" ht="9" customHeight="1">
      <c r="B53" s="19"/>
      <c r="C53" s="19"/>
      <c r="D53" s="19"/>
      <c r="E53" s="19"/>
      <c r="F53" s="19"/>
      <c r="G53" s="19"/>
      <c r="H53" s="19"/>
      <c r="I53" s="19"/>
      <c r="J53" s="32"/>
      <c r="M53" s="32"/>
      <c r="N53" s="32"/>
      <c r="Q53" s="17"/>
      <c r="R53" s="17"/>
      <c r="S53" s="17"/>
      <c r="T53" s="17"/>
    </row>
    <row r="54" spans="2:21" ht="12.75" customHeight="1">
      <c r="B54" s="401" t="s">
        <v>319</v>
      </c>
      <c r="C54" s="402"/>
      <c r="D54" s="402"/>
      <c r="E54" s="402"/>
      <c r="F54" s="403" t="s">
        <v>129</v>
      </c>
      <c r="G54" s="404"/>
      <c r="H54" s="404"/>
      <c r="I54" s="404"/>
      <c r="J54" s="404"/>
      <c r="L54" s="425" t="s">
        <v>317</v>
      </c>
      <c r="M54" s="315"/>
      <c r="N54" s="405"/>
      <c r="O54" s="317"/>
      <c r="P54" s="317"/>
      <c r="Q54" s="317"/>
      <c r="R54" s="317"/>
      <c r="S54" s="317"/>
      <c r="T54" s="397" t="s">
        <v>318</v>
      </c>
      <c r="U54" s="315"/>
    </row>
    <row r="55" spans="2:20" ht="12.75" customHeight="1">
      <c r="B55" s="19"/>
      <c r="C55" s="19"/>
      <c r="D55" s="19"/>
      <c r="E55" s="19"/>
      <c r="F55" s="406" t="s">
        <v>320</v>
      </c>
      <c r="G55" s="313"/>
      <c r="H55" s="313"/>
      <c r="I55" s="313"/>
      <c r="J55" s="313"/>
      <c r="L55" s="32"/>
      <c r="M55" s="32"/>
      <c r="N55" s="505" t="s">
        <v>264</v>
      </c>
      <c r="O55" s="506"/>
      <c r="P55" s="506"/>
      <c r="Q55" s="506"/>
      <c r="R55" s="506"/>
      <c r="S55" s="506"/>
      <c r="T55" s="2"/>
    </row>
    <row r="56" spans="2:21" ht="12.75" customHeight="1">
      <c r="B56" s="19"/>
      <c r="C56" s="19"/>
      <c r="D56" s="19"/>
      <c r="E56" s="19"/>
      <c r="F56" s="19"/>
      <c r="G56" s="19"/>
      <c r="H56" s="19"/>
      <c r="I56" s="19"/>
      <c r="L56" s="425" t="s">
        <v>317</v>
      </c>
      <c r="M56" s="315"/>
      <c r="N56" s="405"/>
      <c r="O56" s="317"/>
      <c r="P56" s="317"/>
      <c r="Q56" s="317"/>
      <c r="R56" s="317"/>
      <c r="S56" s="317"/>
      <c r="T56" s="397" t="s">
        <v>318</v>
      </c>
      <c r="U56" s="315"/>
    </row>
    <row r="57" spans="2:20" ht="12.75" customHeight="1">
      <c r="B57" s="19"/>
      <c r="C57" s="19"/>
      <c r="D57" s="19"/>
      <c r="E57" s="19"/>
      <c r="F57" s="403" t="s">
        <v>286</v>
      </c>
      <c r="G57" s="404"/>
      <c r="H57" s="404"/>
      <c r="I57" s="404"/>
      <c r="J57" s="404"/>
      <c r="L57" s="32"/>
      <c r="M57" s="32"/>
      <c r="N57" s="505" t="s">
        <v>8</v>
      </c>
      <c r="O57" s="506"/>
      <c r="P57" s="506"/>
      <c r="Q57" s="506"/>
      <c r="R57" s="506"/>
      <c r="S57" s="506"/>
      <c r="T57" s="54"/>
    </row>
    <row r="58" spans="2:21" ht="12.75" customHeight="1">
      <c r="B58" s="19"/>
      <c r="C58" s="19"/>
      <c r="D58" s="19"/>
      <c r="E58" s="19"/>
      <c r="F58" s="403" t="s">
        <v>287</v>
      </c>
      <c r="G58" s="404"/>
      <c r="H58" s="404"/>
      <c r="I58" s="404"/>
      <c r="J58" s="404"/>
      <c r="L58" s="425" t="s">
        <v>317</v>
      </c>
      <c r="M58" s="315"/>
      <c r="N58" s="405"/>
      <c r="O58" s="317"/>
      <c r="P58" s="317"/>
      <c r="Q58" s="317"/>
      <c r="R58" s="317"/>
      <c r="S58" s="317"/>
      <c r="T58" s="397" t="s">
        <v>318</v>
      </c>
      <c r="U58" s="315"/>
    </row>
    <row r="59" spans="2:20" ht="12.75" customHeight="1">
      <c r="B59" s="19"/>
      <c r="C59" s="19"/>
      <c r="D59" s="19"/>
      <c r="E59" s="19"/>
      <c r="F59" s="406" t="s">
        <v>321</v>
      </c>
      <c r="G59" s="313"/>
      <c r="H59" s="313"/>
      <c r="I59" s="313"/>
      <c r="J59" s="313"/>
      <c r="M59" s="32"/>
      <c r="N59" s="505" t="s">
        <v>27</v>
      </c>
      <c r="O59" s="506"/>
      <c r="P59" s="506"/>
      <c r="Q59" s="506"/>
      <c r="R59" s="506"/>
      <c r="S59" s="506"/>
      <c r="T59" s="17"/>
    </row>
    <row r="60" spans="2:20" ht="12.75" customHeight="1">
      <c r="B60" s="19"/>
      <c r="C60" s="19"/>
      <c r="D60" s="19"/>
      <c r="E60" s="19"/>
      <c r="F60" s="19"/>
      <c r="G60" s="19"/>
      <c r="H60" s="19"/>
      <c r="I60" s="19"/>
      <c r="J60" s="32"/>
      <c r="M60" s="32"/>
      <c r="N60" s="32"/>
      <c r="Q60" s="17"/>
      <c r="R60" s="17"/>
      <c r="S60" s="17"/>
      <c r="T60" s="17"/>
    </row>
    <row r="61" spans="2:20" ht="12.75" customHeight="1">
      <c r="B61" s="426" t="s">
        <v>329</v>
      </c>
      <c r="C61" s="315"/>
      <c r="D61" s="315"/>
      <c r="E61" s="315"/>
      <c r="F61" s="315"/>
      <c r="G61" s="315"/>
      <c r="H61" s="315"/>
      <c r="I61" s="315"/>
      <c r="J61" s="315"/>
      <c r="K61" s="315"/>
      <c r="L61" s="315"/>
      <c r="M61" s="429" t="s">
        <v>130</v>
      </c>
      <c r="N61" s="404"/>
      <c r="O61" s="404"/>
      <c r="P61" s="404"/>
      <c r="Q61" s="404"/>
      <c r="R61" s="404"/>
      <c r="S61" s="404"/>
      <c r="T61" s="17"/>
    </row>
    <row r="62" spans="2:21" ht="12.75" customHeight="1">
      <c r="B62" s="426" t="s">
        <v>330</v>
      </c>
      <c r="C62" s="315"/>
      <c r="D62" s="315"/>
      <c r="E62" s="507">
        <v>50000</v>
      </c>
      <c r="F62" s="507"/>
      <c r="G62" s="507"/>
      <c r="H62" s="249" t="s">
        <v>322</v>
      </c>
      <c r="I62" s="508">
        <v>40786</v>
      </c>
      <c r="J62" s="508"/>
      <c r="K62" s="508"/>
      <c r="L62" s="426" t="s">
        <v>323</v>
      </c>
      <c r="M62" s="315"/>
      <c r="N62" s="315"/>
      <c r="O62" s="315"/>
      <c r="P62" s="315"/>
      <c r="Q62" s="315"/>
      <c r="R62" s="315"/>
      <c r="S62" s="315"/>
      <c r="T62" s="315"/>
      <c r="U62" s="315"/>
    </row>
    <row r="63" spans="2:21" ht="12.75" customHeight="1">
      <c r="B63" s="426" t="s">
        <v>331</v>
      </c>
      <c r="C63" s="315"/>
      <c r="D63" s="315"/>
      <c r="E63" s="315"/>
      <c r="F63" s="315"/>
      <c r="G63" s="315"/>
      <c r="H63" s="315"/>
      <c r="I63" s="315"/>
      <c r="J63" s="315"/>
      <c r="K63" s="315"/>
      <c r="L63" s="315"/>
      <c r="M63" s="315"/>
      <c r="N63" s="315"/>
      <c r="O63" s="315"/>
      <c r="P63" s="315"/>
      <c r="Q63" s="315"/>
      <c r="R63" s="315"/>
      <c r="S63" s="315"/>
      <c r="T63" s="315"/>
      <c r="U63" s="315"/>
    </row>
    <row r="64" spans="2:21" ht="12.75" customHeight="1">
      <c r="B64" s="19"/>
      <c r="C64" s="19"/>
      <c r="D64" s="19"/>
      <c r="E64" s="19"/>
      <c r="F64" s="19"/>
      <c r="G64" s="19"/>
      <c r="H64" s="19"/>
      <c r="I64" s="19"/>
      <c r="J64" s="32"/>
      <c r="L64" s="425" t="s">
        <v>317</v>
      </c>
      <c r="M64" s="315"/>
      <c r="N64" s="405"/>
      <c r="O64" s="317"/>
      <c r="P64" s="317"/>
      <c r="Q64" s="317"/>
      <c r="R64" s="317"/>
      <c r="S64" s="317"/>
      <c r="T64" s="397" t="s">
        <v>324</v>
      </c>
      <c r="U64" s="315"/>
    </row>
    <row r="65" spans="2:20" ht="12.75" customHeight="1">
      <c r="B65" s="19"/>
      <c r="C65" s="19"/>
      <c r="D65" s="19"/>
      <c r="E65" s="19"/>
      <c r="F65" s="19"/>
      <c r="G65" s="19"/>
      <c r="H65" s="19"/>
      <c r="I65" s="19"/>
      <c r="J65" s="32"/>
      <c r="K65" s="32"/>
      <c r="M65" s="32"/>
      <c r="N65" s="501" t="s">
        <v>21</v>
      </c>
      <c r="O65" s="396"/>
      <c r="P65" s="396"/>
      <c r="Q65" s="396"/>
      <c r="R65" s="396"/>
      <c r="S65" s="396"/>
      <c r="T65" s="17"/>
    </row>
  </sheetData>
  <sheetProtection/>
  <mergeCells count="176">
    <mergeCell ref="J18:L18"/>
    <mergeCell ref="P15:R15"/>
    <mergeCell ref="P17:R17"/>
    <mergeCell ref="P18:R18"/>
    <mergeCell ref="M19:O19"/>
    <mergeCell ref="J15:L15"/>
    <mergeCell ref="P19:R19"/>
    <mergeCell ref="J19:L19"/>
    <mergeCell ref="P14:R14"/>
    <mergeCell ref="B18:I18"/>
    <mergeCell ref="B19:I19"/>
    <mergeCell ref="B15:I15"/>
    <mergeCell ref="B16:I16"/>
    <mergeCell ref="B17:I17"/>
    <mergeCell ref="J16:L16"/>
    <mergeCell ref="J17:L17"/>
    <mergeCell ref="M15:O15"/>
    <mergeCell ref="P16:R16"/>
    <mergeCell ref="S14:U14"/>
    <mergeCell ref="J14:L14"/>
    <mergeCell ref="B12:I14"/>
    <mergeCell ref="J12:L12"/>
    <mergeCell ref="G10:I10"/>
    <mergeCell ref="K10:M10"/>
    <mergeCell ref="M12:O12"/>
    <mergeCell ref="M13:O13"/>
    <mergeCell ref="O10:Q10"/>
    <mergeCell ref="S12:U12"/>
    <mergeCell ref="B23:I23"/>
    <mergeCell ref="J23:L23"/>
    <mergeCell ref="M23:O23"/>
    <mergeCell ref="B22:I22"/>
    <mergeCell ref="M22:O22"/>
    <mergeCell ref="G2:P4"/>
    <mergeCell ref="B6:K6"/>
    <mergeCell ref="L6:U6"/>
    <mergeCell ref="L7:U7"/>
    <mergeCell ref="B8:D8"/>
    <mergeCell ref="B26:I26"/>
    <mergeCell ref="P23:R23"/>
    <mergeCell ref="S23:U23"/>
    <mergeCell ref="B24:I24"/>
    <mergeCell ref="J24:L24"/>
    <mergeCell ref="M24:O24"/>
    <mergeCell ref="P24:R24"/>
    <mergeCell ref="S24:U24"/>
    <mergeCell ref="B25:I25"/>
    <mergeCell ref="J25:L25"/>
    <mergeCell ref="P13:R13"/>
    <mergeCell ref="S13:U13"/>
    <mergeCell ref="L8:P8"/>
    <mergeCell ref="E8:K8"/>
    <mergeCell ref="Q8:U8"/>
    <mergeCell ref="S10:U10"/>
    <mergeCell ref="B10:E10"/>
    <mergeCell ref="J13:L13"/>
    <mergeCell ref="J28:L29"/>
    <mergeCell ref="M28:O29"/>
    <mergeCell ref="P28:R29"/>
    <mergeCell ref="G34:I34"/>
    <mergeCell ref="G35:I36"/>
    <mergeCell ref="K36:O36"/>
    <mergeCell ref="C31:I32"/>
    <mergeCell ref="L31:U32"/>
    <mergeCell ref="B40:F40"/>
    <mergeCell ref="B34:F34"/>
    <mergeCell ref="B35:F35"/>
    <mergeCell ref="B36:F36"/>
    <mergeCell ref="B37:F37"/>
    <mergeCell ref="N38:R38"/>
    <mergeCell ref="K37:O37"/>
    <mergeCell ref="K34:O34"/>
    <mergeCell ref="B20:I20"/>
    <mergeCell ref="B21:I21"/>
    <mergeCell ref="J22:L22"/>
    <mergeCell ref="S28:U29"/>
    <mergeCell ref="B38:F38"/>
    <mergeCell ref="B39:F39"/>
    <mergeCell ref="B27:I29"/>
    <mergeCell ref="J27:L27"/>
    <mergeCell ref="M27:O27"/>
    <mergeCell ref="P27:R27"/>
    <mergeCell ref="B41:F41"/>
    <mergeCell ref="B44:F44"/>
    <mergeCell ref="G37:I37"/>
    <mergeCell ref="N43:R43"/>
    <mergeCell ref="N40:R40"/>
    <mergeCell ref="N41:R41"/>
    <mergeCell ref="G41:I41"/>
    <mergeCell ref="G43:I43"/>
    <mergeCell ref="G38:I38"/>
    <mergeCell ref="G39:I39"/>
    <mergeCell ref="Q48:U48"/>
    <mergeCell ref="Q49:U49"/>
    <mergeCell ref="T54:U54"/>
    <mergeCell ref="L54:M54"/>
    <mergeCell ref="J51:U51"/>
    <mergeCell ref="B43:F43"/>
    <mergeCell ref="B51:E51"/>
    <mergeCell ref="S44:U44"/>
    <mergeCell ref="S43:U43"/>
    <mergeCell ref="G44:I44"/>
    <mergeCell ref="B63:U63"/>
    <mergeCell ref="E62:G62"/>
    <mergeCell ref="I62:K62"/>
    <mergeCell ref="M61:S61"/>
    <mergeCell ref="T64:U64"/>
    <mergeCell ref="T56:U56"/>
    <mergeCell ref="N58:S58"/>
    <mergeCell ref="B42:F42"/>
    <mergeCell ref="N57:S57"/>
    <mergeCell ref="L56:M56"/>
    <mergeCell ref="L58:M58"/>
    <mergeCell ref="F59:J59"/>
    <mergeCell ref="L64:M64"/>
    <mergeCell ref="N64:S64"/>
    <mergeCell ref="B61:L61"/>
    <mergeCell ref="B62:D62"/>
    <mergeCell ref="L62:U62"/>
    <mergeCell ref="G42:I42"/>
    <mergeCell ref="S40:U40"/>
    <mergeCell ref="S38:U38"/>
    <mergeCell ref="P35:R35"/>
    <mergeCell ref="P36:R36"/>
    <mergeCell ref="P37:R37"/>
    <mergeCell ref="K35:O35"/>
    <mergeCell ref="G40:I40"/>
    <mergeCell ref="S41:U41"/>
    <mergeCell ref="S42:U42"/>
    <mergeCell ref="M17:O17"/>
    <mergeCell ref="M18:O18"/>
    <mergeCell ref="Q47:U47"/>
    <mergeCell ref="N44:R44"/>
    <mergeCell ref="N42:R42"/>
    <mergeCell ref="S27:U27"/>
    <mergeCell ref="S19:U19"/>
    <mergeCell ref="S22:U22"/>
    <mergeCell ref="P22:R22"/>
    <mergeCell ref="J21:L21"/>
    <mergeCell ref="S20:U20"/>
    <mergeCell ref="J20:L20"/>
    <mergeCell ref="M20:O20"/>
    <mergeCell ref="M21:O21"/>
    <mergeCell ref="M14:O14"/>
    <mergeCell ref="P12:R12"/>
    <mergeCell ref="S21:U21"/>
    <mergeCell ref="S15:U15"/>
    <mergeCell ref="S16:U16"/>
    <mergeCell ref="S17:U17"/>
    <mergeCell ref="P20:R20"/>
    <mergeCell ref="P21:R21"/>
    <mergeCell ref="S18:U18"/>
    <mergeCell ref="M16:O16"/>
    <mergeCell ref="F55:J55"/>
    <mergeCell ref="Q50:U50"/>
    <mergeCell ref="F51:I51"/>
    <mergeCell ref="F54:J54"/>
    <mergeCell ref="N54:S54"/>
    <mergeCell ref="N55:S55"/>
    <mergeCell ref="B52:U52"/>
    <mergeCell ref="M25:O25"/>
    <mergeCell ref="M26:O26"/>
    <mergeCell ref="S26:U26"/>
    <mergeCell ref="P26:R26"/>
    <mergeCell ref="P25:R25"/>
    <mergeCell ref="S25:U25"/>
    <mergeCell ref="N65:S65"/>
    <mergeCell ref="T58:U58"/>
    <mergeCell ref="B49:P49"/>
    <mergeCell ref="C47:O47"/>
    <mergeCell ref="B54:E54"/>
    <mergeCell ref="J26:L26"/>
    <mergeCell ref="N59:S59"/>
    <mergeCell ref="F57:J57"/>
    <mergeCell ref="F58:J58"/>
    <mergeCell ref="N56:S56"/>
  </mergeCells>
  <printOptions/>
  <pageMargins left="0.5" right="0" top="0" bottom="0" header="0.5" footer="0.5"/>
  <pageSetup fitToHeight="1" fitToWidth="1" horizontalDpi="600" verticalDpi="600" orientation="portrait" r:id="rId2"/>
  <drawing r:id="rId1"/>
</worksheet>
</file>

<file path=xl/worksheets/sheet21.xml><?xml version="1.0" encoding="utf-8"?>
<worksheet xmlns="http://schemas.openxmlformats.org/spreadsheetml/2006/main" xmlns:r="http://schemas.openxmlformats.org/officeDocument/2006/relationships">
  <sheetPr>
    <tabColor rgb="FFFFFF99"/>
    <pageSetUpPr fitToPage="1"/>
  </sheetPr>
  <dimension ref="A1:T67"/>
  <sheetViews>
    <sheetView zoomScale="125" zoomScaleNormal="125" zoomScalePageLayoutView="0" workbookViewId="0" topLeftCell="A1">
      <selection activeCell="V17" sqref="V17"/>
    </sheetView>
  </sheetViews>
  <sheetFormatPr defaultColWidth="9.140625" defaultRowHeight="12.75"/>
  <cols>
    <col min="1" max="9" width="5.00390625" style="3" customWidth="1"/>
    <col min="10" max="11" width="5.00390625" style="4" customWidth="1"/>
    <col min="12" max="19" width="5.00390625" style="3" customWidth="1"/>
    <col min="20" max="20" width="5.00390625" style="4" customWidth="1"/>
    <col min="21" max="21" width="9.140625" style="4" customWidth="1"/>
    <col min="22" max="16384" width="9.140625" style="3" customWidth="1"/>
  </cols>
  <sheetData>
    <row r="1" spans="7:20" ht="18">
      <c r="G1" s="178"/>
      <c r="H1" s="178"/>
      <c r="I1" s="178"/>
      <c r="J1" s="178" t="s">
        <v>34</v>
      </c>
      <c r="K1" s="178"/>
      <c r="L1" s="178"/>
      <c r="M1" s="178"/>
      <c r="N1" s="178"/>
      <c r="Q1" s="8"/>
      <c r="R1" s="24"/>
      <c r="S1" s="24"/>
      <c r="T1" s="24"/>
    </row>
    <row r="2" spans="7:20" ht="12" customHeight="1">
      <c r="G2" s="15"/>
      <c r="H2" s="15"/>
      <c r="I2" s="15"/>
      <c r="J2" s="15" t="s">
        <v>363</v>
      </c>
      <c r="L2" s="15"/>
      <c r="M2" s="15"/>
      <c r="N2" s="15"/>
      <c r="O2" s="15"/>
      <c r="P2" s="370" t="s">
        <v>364</v>
      </c>
      <c r="Q2" s="370"/>
      <c r="R2" s="371">
        <v>6654</v>
      </c>
      <c r="S2" s="371"/>
      <c r="T2" s="371"/>
    </row>
    <row r="3" ht="3" customHeight="1"/>
    <row r="4" spans="1:20" ht="12" customHeight="1">
      <c r="A4" s="355" t="s">
        <v>345</v>
      </c>
      <c r="B4" s="356"/>
      <c r="C4" s="356"/>
      <c r="D4" s="350">
        <v>40817</v>
      </c>
      <c r="E4" s="327"/>
      <c r="F4" s="327"/>
      <c r="G4" s="13" t="s">
        <v>352</v>
      </c>
      <c r="H4" s="350">
        <v>40847</v>
      </c>
      <c r="I4" s="327"/>
      <c r="J4" s="327"/>
      <c r="K4" s="5"/>
      <c r="L4" s="6"/>
      <c r="O4" s="359" t="s">
        <v>354</v>
      </c>
      <c r="P4" s="359"/>
      <c r="Q4" s="359"/>
      <c r="R4" s="350">
        <v>40858</v>
      </c>
      <c r="S4" s="327"/>
      <c r="T4" s="327"/>
    </row>
    <row r="5" spans="1:20" ht="23.25" customHeight="1">
      <c r="A5" s="351" t="s">
        <v>346</v>
      </c>
      <c r="B5" s="352"/>
      <c r="C5" s="354" t="s">
        <v>349</v>
      </c>
      <c r="D5" s="339"/>
      <c r="E5" s="339"/>
      <c r="F5" s="339"/>
      <c r="G5" s="339"/>
      <c r="H5" s="339"/>
      <c r="I5" s="339"/>
      <c r="J5" s="339"/>
      <c r="K5" s="335" t="s">
        <v>353</v>
      </c>
      <c r="L5" s="300"/>
      <c r="M5" s="293" t="s">
        <v>347</v>
      </c>
      <c r="N5" s="294"/>
      <c r="O5" s="294"/>
      <c r="P5" s="294"/>
      <c r="Q5" s="294"/>
      <c r="R5" s="295"/>
      <c r="S5" s="295"/>
      <c r="T5" s="296"/>
    </row>
    <row r="6" spans="1:20" ht="12" customHeight="1">
      <c r="A6" s="353"/>
      <c r="B6" s="311"/>
      <c r="C6" s="375"/>
      <c r="D6" s="376"/>
      <c r="E6" s="376"/>
      <c r="F6" s="376"/>
      <c r="G6" s="376"/>
      <c r="H6" s="377"/>
      <c r="I6" s="297"/>
      <c r="J6" s="298"/>
      <c r="K6" s="333"/>
      <c r="L6" s="334"/>
      <c r="M6" s="372"/>
      <c r="N6" s="373"/>
      <c r="O6" s="373"/>
      <c r="P6" s="373"/>
      <c r="Q6" s="373"/>
      <c r="R6" s="374"/>
      <c r="S6" s="297"/>
      <c r="T6" s="298"/>
    </row>
    <row r="7" spans="1:20" ht="12" customHeight="1">
      <c r="A7" s="357"/>
      <c r="B7" s="358"/>
      <c r="C7" s="375"/>
      <c r="D7" s="376"/>
      <c r="E7" s="376"/>
      <c r="F7" s="376"/>
      <c r="G7" s="376"/>
      <c r="H7" s="377"/>
      <c r="I7" s="323"/>
      <c r="J7" s="322"/>
      <c r="K7" s="333"/>
      <c r="L7" s="334"/>
      <c r="M7" s="372"/>
      <c r="N7" s="373"/>
      <c r="O7" s="373"/>
      <c r="P7" s="373"/>
      <c r="Q7" s="373"/>
      <c r="R7" s="374"/>
      <c r="S7" s="297"/>
      <c r="T7" s="298"/>
    </row>
    <row r="8" spans="1:20" ht="12" customHeight="1">
      <c r="A8" s="357"/>
      <c r="B8" s="358"/>
      <c r="C8" s="375"/>
      <c r="D8" s="376"/>
      <c r="E8" s="376"/>
      <c r="F8" s="376"/>
      <c r="G8" s="376"/>
      <c r="H8" s="377"/>
      <c r="I8" s="323"/>
      <c r="J8" s="322"/>
      <c r="K8" s="333"/>
      <c r="L8" s="334"/>
      <c r="M8" s="372"/>
      <c r="N8" s="373"/>
      <c r="O8" s="373"/>
      <c r="P8" s="373"/>
      <c r="Q8" s="373"/>
      <c r="R8" s="374"/>
      <c r="S8" s="297"/>
      <c r="T8" s="298"/>
    </row>
    <row r="9" spans="1:20" ht="12" customHeight="1">
      <c r="A9" s="357"/>
      <c r="B9" s="358"/>
      <c r="C9" s="375"/>
      <c r="D9" s="376"/>
      <c r="E9" s="376"/>
      <c r="F9" s="376"/>
      <c r="G9" s="376"/>
      <c r="H9" s="377"/>
      <c r="I9" s="323"/>
      <c r="J9" s="322"/>
      <c r="K9" s="333"/>
      <c r="L9" s="334"/>
      <c r="M9" s="372"/>
      <c r="N9" s="373"/>
      <c r="O9" s="373"/>
      <c r="P9" s="373"/>
      <c r="Q9" s="373"/>
      <c r="R9" s="374"/>
      <c r="S9" s="297"/>
      <c r="T9" s="298"/>
    </row>
    <row r="10" spans="1:20" ht="12" customHeight="1">
      <c r="A10" s="357"/>
      <c r="B10" s="358"/>
      <c r="C10" s="375"/>
      <c r="D10" s="376"/>
      <c r="E10" s="376"/>
      <c r="F10" s="376"/>
      <c r="G10" s="376"/>
      <c r="H10" s="377"/>
      <c r="I10" s="323"/>
      <c r="J10" s="322"/>
      <c r="K10" s="333"/>
      <c r="L10" s="334"/>
      <c r="M10" s="372"/>
      <c r="N10" s="373"/>
      <c r="O10" s="373"/>
      <c r="P10" s="373"/>
      <c r="Q10" s="373"/>
      <c r="R10" s="374"/>
      <c r="S10" s="297"/>
      <c r="T10" s="298"/>
    </row>
    <row r="11" spans="1:20" ht="12" customHeight="1">
      <c r="A11" s="357"/>
      <c r="B11" s="358"/>
      <c r="C11" s="375"/>
      <c r="D11" s="376"/>
      <c r="E11" s="376"/>
      <c r="F11" s="376"/>
      <c r="G11" s="376"/>
      <c r="H11" s="377"/>
      <c r="I11" s="323"/>
      <c r="J11" s="322"/>
      <c r="K11" s="333"/>
      <c r="L11" s="334"/>
      <c r="M11" s="372"/>
      <c r="N11" s="373"/>
      <c r="O11" s="373"/>
      <c r="P11" s="373"/>
      <c r="Q11" s="373"/>
      <c r="R11" s="374"/>
      <c r="S11" s="304"/>
      <c r="T11" s="305"/>
    </row>
    <row r="12" spans="1:20" ht="12" customHeight="1">
      <c r="A12" s="357"/>
      <c r="B12" s="358"/>
      <c r="C12" s="375"/>
      <c r="D12" s="376"/>
      <c r="E12" s="376"/>
      <c r="F12" s="376"/>
      <c r="G12" s="376"/>
      <c r="H12" s="377"/>
      <c r="I12" s="323"/>
      <c r="J12" s="322"/>
      <c r="K12" s="333"/>
      <c r="L12" s="334"/>
      <c r="M12" s="372"/>
      <c r="N12" s="373"/>
      <c r="O12" s="373"/>
      <c r="P12" s="373"/>
      <c r="Q12" s="373"/>
      <c r="R12" s="374"/>
      <c r="S12" s="297"/>
      <c r="T12" s="298"/>
    </row>
    <row r="13" spans="1:20" ht="12" customHeight="1">
      <c r="A13" s="357"/>
      <c r="B13" s="358"/>
      <c r="C13" s="375"/>
      <c r="D13" s="376"/>
      <c r="E13" s="376"/>
      <c r="F13" s="376"/>
      <c r="G13" s="376"/>
      <c r="H13" s="377"/>
      <c r="I13" s="323"/>
      <c r="J13" s="322"/>
      <c r="K13" s="333"/>
      <c r="L13" s="334"/>
      <c r="M13" s="372"/>
      <c r="N13" s="373"/>
      <c r="O13" s="373"/>
      <c r="P13" s="373"/>
      <c r="Q13" s="373"/>
      <c r="R13" s="374"/>
      <c r="S13" s="297"/>
      <c r="T13" s="298"/>
    </row>
    <row r="14" spans="1:20" ht="12" customHeight="1">
      <c r="A14" s="357"/>
      <c r="B14" s="358"/>
      <c r="C14" s="375"/>
      <c r="D14" s="376"/>
      <c r="E14" s="376"/>
      <c r="F14" s="376"/>
      <c r="G14" s="376"/>
      <c r="H14" s="377"/>
      <c r="I14" s="323"/>
      <c r="J14" s="322"/>
      <c r="K14" s="333"/>
      <c r="L14" s="334"/>
      <c r="M14" s="372"/>
      <c r="N14" s="373"/>
      <c r="O14" s="373"/>
      <c r="P14" s="373"/>
      <c r="Q14" s="373"/>
      <c r="R14" s="374"/>
      <c r="S14" s="297"/>
      <c r="T14" s="298"/>
    </row>
    <row r="15" spans="1:20" ht="12" customHeight="1">
      <c r="A15" s="357"/>
      <c r="B15" s="358"/>
      <c r="C15" s="375"/>
      <c r="D15" s="376"/>
      <c r="E15" s="376"/>
      <c r="F15" s="376"/>
      <c r="G15" s="376"/>
      <c r="H15" s="377"/>
      <c r="I15" s="323"/>
      <c r="J15" s="322"/>
      <c r="K15" s="333"/>
      <c r="L15" s="334"/>
      <c r="M15" s="372"/>
      <c r="N15" s="373"/>
      <c r="O15" s="373"/>
      <c r="P15" s="373"/>
      <c r="Q15" s="373"/>
      <c r="R15" s="374"/>
      <c r="S15" s="297"/>
      <c r="T15" s="298"/>
    </row>
    <row r="16" spans="1:20" ht="12" customHeight="1">
      <c r="A16" s="357"/>
      <c r="B16" s="358"/>
      <c r="C16" s="375"/>
      <c r="D16" s="376"/>
      <c r="E16" s="376"/>
      <c r="F16" s="376"/>
      <c r="G16" s="376"/>
      <c r="H16" s="377"/>
      <c r="I16" s="323"/>
      <c r="J16" s="322"/>
      <c r="K16" s="333"/>
      <c r="L16" s="334"/>
      <c r="M16" s="372"/>
      <c r="N16" s="373"/>
      <c r="O16" s="373"/>
      <c r="P16" s="373"/>
      <c r="Q16" s="373"/>
      <c r="R16" s="374"/>
      <c r="S16" s="297"/>
      <c r="T16" s="298"/>
    </row>
    <row r="17" spans="1:20" ht="12" customHeight="1">
      <c r="A17" s="357"/>
      <c r="B17" s="358"/>
      <c r="C17" s="375"/>
      <c r="D17" s="376"/>
      <c r="E17" s="376"/>
      <c r="F17" s="376"/>
      <c r="G17" s="376"/>
      <c r="H17" s="377"/>
      <c r="I17" s="329"/>
      <c r="J17" s="332"/>
      <c r="K17" s="333"/>
      <c r="L17" s="334"/>
      <c r="M17" s="372"/>
      <c r="N17" s="373"/>
      <c r="O17" s="373"/>
      <c r="P17" s="373"/>
      <c r="Q17" s="373"/>
      <c r="R17" s="374"/>
      <c r="S17" s="297"/>
      <c r="T17" s="298"/>
    </row>
    <row r="18" spans="1:20" ht="12" customHeight="1">
      <c r="A18" s="357"/>
      <c r="B18" s="358"/>
      <c r="C18" s="375"/>
      <c r="D18" s="376"/>
      <c r="E18" s="376"/>
      <c r="F18" s="376"/>
      <c r="G18" s="376"/>
      <c r="H18" s="377"/>
      <c r="I18" s="329"/>
      <c r="J18" s="332"/>
      <c r="K18" s="333"/>
      <c r="L18" s="334"/>
      <c r="M18" s="372"/>
      <c r="N18" s="373"/>
      <c r="O18" s="373"/>
      <c r="P18" s="373"/>
      <c r="Q18" s="373"/>
      <c r="R18" s="374"/>
      <c r="S18" s="297"/>
      <c r="T18" s="298"/>
    </row>
    <row r="19" spans="1:20" ht="12" customHeight="1">
      <c r="A19" s="357"/>
      <c r="B19" s="358"/>
      <c r="C19" s="375"/>
      <c r="D19" s="376"/>
      <c r="E19" s="376"/>
      <c r="F19" s="376"/>
      <c r="G19" s="376"/>
      <c r="H19" s="377"/>
      <c r="I19" s="329"/>
      <c r="J19" s="332"/>
      <c r="K19" s="333"/>
      <c r="L19" s="334"/>
      <c r="M19" s="375"/>
      <c r="N19" s="376"/>
      <c r="O19" s="376"/>
      <c r="P19" s="376"/>
      <c r="Q19" s="376"/>
      <c r="R19" s="377"/>
      <c r="S19" s="299"/>
      <c r="T19" s="300"/>
    </row>
    <row r="20" spans="1:20" ht="12" customHeight="1">
      <c r="A20" s="357"/>
      <c r="B20" s="358"/>
      <c r="C20" s="375"/>
      <c r="D20" s="376"/>
      <c r="E20" s="376"/>
      <c r="F20" s="376"/>
      <c r="G20" s="376"/>
      <c r="H20" s="377"/>
      <c r="I20" s="329"/>
      <c r="J20" s="332"/>
      <c r="K20" s="333"/>
      <c r="L20" s="334"/>
      <c r="M20" s="372"/>
      <c r="N20" s="373"/>
      <c r="O20" s="373"/>
      <c r="P20" s="373"/>
      <c r="Q20" s="373"/>
      <c r="R20" s="374"/>
      <c r="S20" s="331"/>
      <c r="T20" s="330"/>
    </row>
    <row r="21" spans="1:20" ht="12" customHeight="1">
      <c r="A21" s="357"/>
      <c r="B21" s="358"/>
      <c r="C21" s="375"/>
      <c r="D21" s="376"/>
      <c r="E21" s="376"/>
      <c r="F21" s="376"/>
      <c r="G21" s="376"/>
      <c r="H21" s="377"/>
      <c r="I21" s="329"/>
      <c r="J21" s="332"/>
      <c r="K21" s="333"/>
      <c r="L21" s="334"/>
      <c r="M21" s="372"/>
      <c r="N21" s="373"/>
      <c r="O21" s="373"/>
      <c r="P21" s="373"/>
      <c r="Q21" s="373"/>
      <c r="R21" s="374"/>
      <c r="S21" s="331"/>
      <c r="T21" s="330"/>
    </row>
    <row r="22" spans="1:20" ht="12" customHeight="1">
      <c r="A22" s="357"/>
      <c r="B22" s="358"/>
      <c r="C22" s="375"/>
      <c r="D22" s="376"/>
      <c r="E22" s="376"/>
      <c r="F22" s="376"/>
      <c r="G22" s="376"/>
      <c r="H22" s="377"/>
      <c r="I22" s="329"/>
      <c r="J22" s="332"/>
      <c r="K22" s="333"/>
      <c r="L22" s="334"/>
      <c r="M22" s="372"/>
      <c r="N22" s="373"/>
      <c r="O22" s="373"/>
      <c r="P22" s="373"/>
      <c r="Q22" s="373"/>
      <c r="R22" s="374"/>
      <c r="S22" s="331"/>
      <c r="T22" s="330"/>
    </row>
    <row r="23" spans="1:20" ht="12" customHeight="1">
      <c r="A23" s="357"/>
      <c r="B23" s="358"/>
      <c r="C23" s="375"/>
      <c r="D23" s="376"/>
      <c r="E23" s="376"/>
      <c r="F23" s="376"/>
      <c r="G23" s="376"/>
      <c r="H23" s="377"/>
      <c r="I23" s="329"/>
      <c r="J23" s="332"/>
      <c r="K23" s="333"/>
      <c r="L23" s="334"/>
      <c r="M23" s="372"/>
      <c r="N23" s="373"/>
      <c r="O23" s="373"/>
      <c r="P23" s="373"/>
      <c r="Q23" s="373"/>
      <c r="R23" s="374"/>
      <c r="S23" s="331"/>
      <c r="T23" s="330"/>
    </row>
    <row r="24" spans="1:20" ht="12" customHeight="1">
      <c r="A24" s="357"/>
      <c r="B24" s="358"/>
      <c r="C24" s="375"/>
      <c r="D24" s="376"/>
      <c r="E24" s="376"/>
      <c r="F24" s="376"/>
      <c r="G24" s="376"/>
      <c r="H24" s="377"/>
      <c r="I24" s="329"/>
      <c r="J24" s="332"/>
      <c r="K24" s="333"/>
      <c r="L24" s="334"/>
      <c r="M24" s="372"/>
      <c r="N24" s="373"/>
      <c r="O24" s="373"/>
      <c r="P24" s="373"/>
      <c r="Q24" s="373"/>
      <c r="R24" s="374"/>
      <c r="S24" s="331"/>
      <c r="T24" s="330"/>
    </row>
    <row r="25" spans="1:20" ht="12" customHeight="1">
      <c r="A25" s="357"/>
      <c r="B25" s="358"/>
      <c r="C25" s="375"/>
      <c r="D25" s="376"/>
      <c r="E25" s="376"/>
      <c r="F25" s="376"/>
      <c r="G25" s="376"/>
      <c r="H25" s="377"/>
      <c r="I25" s="329"/>
      <c r="J25" s="332"/>
      <c r="K25" s="333"/>
      <c r="L25" s="334"/>
      <c r="M25" s="372"/>
      <c r="N25" s="373"/>
      <c r="O25" s="373"/>
      <c r="P25" s="373"/>
      <c r="Q25" s="373"/>
      <c r="R25" s="374"/>
      <c r="S25" s="331"/>
      <c r="T25" s="330"/>
    </row>
    <row r="26" spans="1:20" ht="12" customHeight="1">
      <c r="A26" s="357"/>
      <c r="B26" s="358"/>
      <c r="C26" s="375"/>
      <c r="D26" s="376"/>
      <c r="E26" s="376"/>
      <c r="F26" s="376"/>
      <c r="G26" s="376"/>
      <c r="H26" s="377"/>
      <c r="I26" s="329"/>
      <c r="J26" s="332"/>
      <c r="K26" s="333"/>
      <c r="L26" s="334"/>
      <c r="M26" s="372"/>
      <c r="N26" s="373"/>
      <c r="O26" s="373"/>
      <c r="P26" s="373"/>
      <c r="Q26" s="373"/>
      <c r="R26" s="374"/>
      <c r="S26" s="331"/>
      <c r="T26" s="330"/>
    </row>
    <row r="27" spans="1:20" ht="12" customHeight="1">
      <c r="A27" s="357"/>
      <c r="B27" s="358"/>
      <c r="C27" s="375"/>
      <c r="D27" s="376"/>
      <c r="E27" s="376"/>
      <c r="F27" s="376"/>
      <c r="G27" s="376"/>
      <c r="H27" s="377"/>
      <c r="I27" s="329"/>
      <c r="J27" s="332"/>
      <c r="K27" s="333"/>
      <c r="L27" s="334"/>
      <c r="M27" s="372"/>
      <c r="N27" s="373"/>
      <c r="O27" s="373"/>
      <c r="P27" s="373"/>
      <c r="Q27" s="373"/>
      <c r="R27" s="374"/>
      <c r="S27" s="331"/>
      <c r="T27" s="330"/>
    </row>
    <row r="28" spans="1:20" ht="12" customHeight="1">
      <c r="A28" s="357"/>
      <c r="B28" s="358"/>
      <c r="C28" s="375"/>
      <c r="D28" s="376"/>
      <c r="E28" s="376"/>
      <c r="F28" s="376"/>
      <c r="G28" s="376"/>
      <c r="H28" s="377"/>
      <c r="I28" s="329"/>
      <c r="J28" s="332"/>
      <c r="K28" s="333"/>
      <c r="L28" s="334"/>
      <c r="M28" s="372"/>
      <c r="N28" s="373"/>
      <c r="O28" s="373"/>
      <c r="P28" s="373"/>
      <c r="Q28" s="373"/>
      <c r="R28" s="374"/>
      <c r="S28" s="331"/>
      <c r="T28" s="330"/>
    </row>
    <row r="29" spans="1:20" ht="12" customHeight="1">
      <c r="A29" s="357"/>
      <c r="B29" s="358"/>
      <c r="C29" s="375"/>
      <c r="D29" s="376"/>
      <c r="E29" s="376"/>
      <c r="F29" s="376"/>
      <c r="G29" s="376"/>
      <c r="H29" s="377"/>
      <c r="I29" s="329"/>
      <c r="J29" s="332"/>
      <c r="K29" s="333"/>
      <c r="L29" s="334"/>
      <c r="M29" s="372"/>
      <c r="N29" s="373"/>
      <c r="O29" s="373"/>
      <c r="P29" s="373"/>
      <c r="Q29" s="373"/>
      <c r="R29" s="374"/>
      <c r="S29" s="331"/>
      <c r="T29" s="330"/>
    </row>
    <row r="30" spans="1:20" ht="12" customHeight="1">
      <c r="A30" s="357"/>
      <c r="B30" s="358"/>
      <c r="C30" s="375"/>
      <c r="D30" s="376"/>
      <c r="E30" s="376"/>
      <c r="F30" s="376"/>
      <c r="G30" s="376"/>
      <c r="H30" s="377"/>
      <c r="I30" s="329"/>
      <c r="J30" s="332"/>
      <c r="K30" s="333"/>
      <c r="L30" s="334"/>
      <c r="M30" s="372"/>
      <c r="N30" s="373"/>
      <c r="O30" s="373"/>
      <c r="P30" s="373"/>
      <c r="Q30" s="373"/>
      <c r="R30" s="374"/>
      <c r="S30" s="331"/>
      <c r="T30" s="330"/>
    </row>
    <row r="31" spans="1:20" ht="12" customHeight="1">
      <c r="A31" s="357"/>
      <c r="B31" s="358"/>
      <c r="C31" s="375"/>
      <c r="D31" s="376"/>
      <c r="E31" s="376"/>
      <c r="F31" s="376"/>
      <c r="G31" s="376"/>
      <c r="H31" s="377"/>
      <c r="I31" s="329"/>
      <c r="J31" s="332"/>
      <c r="K31" s="333"/>
      <c r="L31" s="334"/>
      <c r="M31" s="372"/>
      <c r="N31" s="373"/>
      <c r="O31" s="373"/>
      <c r="P31" s="373"/>
      <c r="Q31" s="373"/>
      <c r="R31" s="374"/>
      <c r="S31" s="331"/>
      <c r="T31" s="330"/>
    </row>
    <row r="32" spans="1:20" ht="12" customHeight="1">
      <c r="A32" s="357"/>
      <c r="B32" s="358"/>
      <c r="C32" s="375"/>
      <c r="D32" s="376"/>
      <c r="E32" s="376"/>
      <c r="F32" s="376"/>
      <c r="G32" s="376"/>
      <c r="H32" s="377"/>
      <c r="I32" s="329"/>
      <c r="J32" s="332"/>
      <c r="K32" s="333"/>
      <c r="L32" s="334"/>
      <c r="M32" s="372"/>
      <c r="N32" s="373"/>
      <c r="O32" s="373"/>
      <c r="P32" s="373"/>
      <c r="Q32" s="373"/>
      <c r="R32" s="374"/>
      <c r="S32" s="331"/>
      <c r="T32" s="330"/>
    </row>
    <row r="33" spans="1:20" ht="12" customHeight="1">
      <c r="A33" s="357"/>
      <c r="B33" s="358"/>
      <c r="C33" s="375"/>
      <c r="D33" s="376"/>
      <c r="E33" s="376"/>
      <c r="F33" s="376"/>
      <c r="G33" s="376"/>
      <c r="H33" s="377"/>
      <c r="I33" s="329"/>
      <c r="J33" s="332"/>
      <c r="K33" s="333"/>
      <c r="L33" s="334"/>
      <c r="M33" s="372"/>
      <c r="N33" s="373"/>
      <c r="O33" s="373"/>
      <c r="P33" s="373"/>
      <c r="Q33" s="373"/>
      <c r="R33" s="374"/>
      <c r="S33" s="331"/>
      <c r="T33" s="330"/>
    </row>
    <row r="34" spans="1:20" ht="12" customHeight="1">
      <c r="A34" s="357"/>
      <c r="B34" s="358"/>
      <c r="C34" s="375"/>
      <c r="D34" s="376"/>
      <c r="E34" s="376"/>
      <c r="F34" s="376"/>
      <c r="G34" s="376"/>
      <c r="H34" s="377"/>
      <c r="I34" s="329"/>
      <c r="J34" s="332"/>
      <c r="K34" s="333"/>
      <c r="L34" s="334"/>
      <c r="M34" s="372"/>
      <c r="N34" s="373"/>
      <c r="O34" s="373"/>
      <c r="P34" s="373"/>
      <c r="Q34" s="373"/>
      <c r="R34" s="374"/>
      <c r="S34" s="331"/>
      <c r="T34" s="330"/>
    </row>
    <row r="35" spans="1:20" ht="12" customHeight="1">
      <c r="A35" s="357"/>
      <c r="B35" s="358"/>
      <c r="C35" s="375"/>
      <c r="D35" s="376"/>
      <c r="E35" s="376"/>
      <c r="F35" s="376"/>
      <c r="G35" s="376"/>
      <c r="H35" s="377"/>
      <c r="I35" s="329"/>
      <c r="J35" s="332"/>
      <c r="K35" s="333"/>
      <c r="L35" s="334"/>
      <c r="M35" s="372"/>
      <c r="N35" s="373"/>
      <c r="O35" s="373"/>
      <c r="P35" s="373"/>
      <c r="Q35" s="373"/>
      <c r="R35" s="374"/>
      <c r="S35" s="331"/>
      <c r="T35" s="330"/>
    </row>
    <row r="36" spans="1:20" ht="12" customHeight="1">
      <c r="A36" s="357"/>
      <c r="B36" s="369"/>
      <c r="C36" s="375"/>
      <c r="D36" s="376"/>
      <c r="E36" s="376"/>
      <c r="F36" s="376"/>
      <c r="G36" s="376"/>
      <c r="H36" s="377"/>
      <c r="I36" s="329"/>
      <c r="J36" s="332"/>
      <c r="K36" s="333"/>
      <c r="L36" s="334"/>
      <c r="M36" s="372"/>
      <c r="N36" s="373"/>
      <c r="O36" s="373"/>
      <c r="P36" s="373"/>
      <c r="Q36" s="373"/>
      <c r="R36" s="374"/>
      <c r="S36" s="331"/>
      <c r="T36" s="330"/>
    </row>
    <row r="37" spans="1:20" ht="12" customHeight="1">
      <c r="A37" s="357"/>
      <c r="B37" s="358"/>
      <c r="C37" s="375"/>
      <c r="D37" s="376"/>
      <c r="E37" s="376"/>
      <c r="F37" s="376"/>
      <c r="G37" s="376"/>
      <c r="H37" s="377"/>
      <c r="I37" s="329"/>
      <c r="J37" s="332"/>
      <c r="K37" s="333"/>
      <c r="L37" s="334"/>
      <c r="M37" s="372"/>
      <c r="N37" s="373"/>
      <c r="O37" s="373"/>
      <c r="P37" s="373"/>
      <c r="Q37" s="373"/>
      <c r="R37" s="374"/>
      <c r="S37" s="331"/>
      <c r="T37" s="330"/>
    </row>
    <row r="38" spans="1:20" ht="12" customHeight="1">
      <c r="A38" s="357"/>
      <c r="B38" s="358"/>
      <c r="C38" s="375"/>
      <c r="D38" s="376"/>
      <c r="E38" s="376"/>
      <c r="F38" s="376"/>
      <c r="G38" s="376"/>
      <c r="H38" s="377"/>
      <c r="I38" s="329"/>
      <c r="J38" s="332"/>
      <c r="K38" s="333"/>
      <c r="L38" s="334"/>
      <c r="M38" s="372"/>
      <c r="N38" s="373"/>
      <c r="O38" s="373"/>
      <c r="P38" s="373"/>
      <c r="Q38" s="373"/>
      <c r="R38" s="374"/>
      <c r="S38" s="331"/>
      <c r="T38" s="330"/>
    </row>
    <row r="39" spans="1:20" ht="12" customHeight="1">
      <c r="A39" s="357"/>
      <c r="B39" s="358"/>
      <c r="C39" s="375"/>
      <c r="D39" s="376"/>
      <c r="E39" s="376"/>
      <c r="F39" s="376"/>
      <c r="G39" s="376"/>
      <c r="H39" s="377"/>
      <c r="I39" s="329"/>
      <c r="J39" s="332"/>
      <c r="K39" s="333"/>
      <c r="L39" s="334"/>
      <c r="M39" s="372"/>
      <c r="N39" s="373"/>
      <c r="O39" s="373"/>
      <c r="P39" s="373"/>
      <c r="Q39" s="373"/>
      <c r="R39" s="374"/>
      <c r="S39" s="331"/>
      <c r="T39" s="330"/>
    </row>
    <row r="40" spans="1:20" ht="12" customHeight="1">
      <c r="A40" s="357"/>
      <c r="B40" s="369"/>
      <c r="C40" s="375"/>
      <c r="D40" s="376"/>
      <c r="E40" s="376"/>
      <c r="F40" s="376"/>
      <c r="G40" s="376"/>
      <c r="H40" s="377"/>
      <c r="I40" s="329"/>
      <c r="J40" s="332"/>
      <c r="K40" s="348"/>
      <c r="L40" s="349"/>
      <c r="M40" s="372"/>
      <c r="N40" s="373"/>
      <c r="O40" s="373"/>
      <c r="P40" s="373"/>
      <c r="Q40" s="373"/>
      <c r="R40" s="374"/>
      <c r="S40" s="331"/>
      <c r="T40" s="330"/>
    </row>
    <row r="41" spans="1:20" ht="12" customHeight="1">
      <c r="A41" s="353"/>
      <c r="B41" s="311"/>
      <c r="C41" s="375"/>
      <c r="D41" s="376"/>
      <c r="E41" s="376"/>
      <c r="F41" s="376"/>
      <c r="G41" s="376"/>
      <c r="H41" s="377"/>
      <c r="I41" s="323"/>
      <c r="J41" s="322"/>
      <c r="K41" s="347"/>
      <c r="L41" s="300"/>
      <c r="M41" s="372"/>
      <c r="N41" s="373"/>
      <c r="O41" s="373"/>
      <c r="P41" s="373"/>
      <c r="Q41" s="373"/>
      <c r="R41" s="374"/>
      <c r="S41" s="331"/>
      <c r="T41" s="330"/>
    </row>
    <row r="42" spans="1:20" ht="12" customHeight="1">
      <c r="A42" s="353"/>
      <c r="B42" s="311"/>
      <c r="C42" s="375"/>
      <c r="D42" s="376"/>
      <c r="E42" s="376"/>
      <c r="F42" s="376"/>
      <c r="G42" s="376"/>
      <c r="H42" s="377"/>
      <c r="I42" s="323"/>
      <c r="J42" s="322"/>
      <c r="K42" s="347"/>
      <c r="L42" s="300"/>
      <c r="M42" s="372"/>
      <c r="N42" s="373"/>
      <c r="O42" s="373"/>
      <c r="P42" s="373"/>
      <c r="Q42" s="373"/>
      <c r="R42" s="374"/>
      <c r="S42" s="331"/>
      <c r="T42" s="330"/>
    </row>
    <row r="43" spans="1:20" ht="12" customHeight="1">
      <c r="A43" s="310"/>
      <c r="B43" s="311"/>
      <c r="C43" s="375"/>
      <c r="D43" s="376"/>
      <c r="E43" s="376"/>
      <c r="F43" s="376"/>
      <c r="G43" s="376"/>
      <c r="H43" s="377"/>
      <c r="I43" s="323"/>
      <c r="J43" s="322"/>
      <c r="K43" s="347"/>
      <c r="L43" s="300"/>
      <c r="M43" s="372"/>
      <c r="N43" s="373"/>
      <c r="O43" s="373"/>
      <c r="P43" s="373"/>
      <c r="Q43" s="373"/>
      <c r="R43" s="374"/>
      <c r="S43" s="329"/>
      <c r="T43" s="330"/>
    </row>
    <row r="44" spans="1:20" ht="12" customHeight="1">
      <c r="A44" s="310"/>
      <c r="B44" s="311"/>
      <c r="C44" s="375"/>
      <c r="D44" s="376"/>
      <c r="E44" s="376"/>
      <c r="F44" s="376"/>
      <c r="G44" s="376"/>
      <c r="H44" s="377"/>
      <c r="I44" s="323"/>
      <c r="J44" s="322"/>
      <c r="K44" s="347"/>
      <c r="L44" s="300"/>
      <c r="M44" s="372"/>
      <c r="N44" s="373"/>
      <c r="O44" s="373"/>
      <c r="P44" s="373"/>
      <c r="Q44" s="373"/>
      <c r="R44" s="374"/>
      <c r="S44" s="329"/>
      <c r="T44" s="330"/>
    </row>
    <row r="45" spans="1:20" ht="12" customHeight="1">
      <c r="A45" s="380" t="s">
        <v>366</v>
      </c>
      <c r="B45" s="381"/>
      <c r="C45" s="381"/>
      <c r="D45" s="381"/>
      <c r="E45" s="381"/>
      <c r="F45" s="381"/>
      <c r="G45" s="381"/>
      <c r="H45" s="382"/>
      <c r="I45" s="324">
        <f>SUM(I6:J44)</f>
        <v>0</v>
      </c>
      <c r="J45" s="325"/>
      <c r="K45" s="347"/>
      <c r="L45" s="300"/>
      <c r="M45" s="372"/>
      <c r="N45" s="373"/>
      <c r="O45" s="373"/>
      <c r="P45" s="373"/>
      <c r="Q45" s="373"/>
      <c r="R45" s="374"/>
      <c r="S45" s="329"/>
      <c r="T45" s="330"/>
    </row>
    <row r="46" spans="1:20" ht="12" customHeight="1">
      <c r="A46" s="312" t="s">
        <v>355</v>
      </c>
      <c r="B46" s="313"/>
      <c r="C46" s="344" t="s">
        <v>357</v>
      </c>
      <c r="D46" s="320"/>
      <c r="E46" s="313"/>
      <c r="F46" s="313"/>
      <c r="G46" s="313"/>
      <c r="H46" s="313"/>
      <c r="I46" s="313"/>
      <c r="J46" s="321"/>
      <c r="K46" s="347"/>
      <c r="L46" s="300"/>
      <c r="M46" s="372"/>
      <c r="N46" s="373"/>
      <c r="O46" s="373"/>
      <c r="P46" s="373"/>
      <c r="Q46" s="373"/>
      <c r="R46" s="374"/>
      <c r="S46" s="329"/>
      <c r="T46" s="330"/>
    </row>
    <row r="47" spans="1:20" ht="12" customHeight="1">
      <c r="A47" s="314"/>
      <c r="B47" s="315"/>
      <c r="C47" s="345"/>
      <c r="D47" s="317"/>
      <c r="E47" s="317"/>
      <c r="F47" s="317"/>
      <c r="G47" s="317"/>
      <c r="H47" s="317"/>
      <c r="I47" s="317"/>
      <c r="J47" s="322"/>
      <c r="K47" s="347"/>
      <c r="L47" s="300"/>
      <c r="M47" s="372"/>
      <c r="N47" s="373"/>
      <c r="O47" s="373"/>
      <c r="P47" s="373"/>
      <c r="Q47" s="373"/>
      <c r="R47" s="374"/>
      <c r="S47" s="329"/>
      <c r="T47" s="330"/>
    </row>
    <row r="48" spans="1:20" ht="12" customHeight="1">
      <c r="A48" s="314"/>
      <c r="B48" s="315"/>
      <c r="C48" s="345"/>
      <c r="D48" s="320"/>
      <c r="E48" s="313"/>
      <c r="F48" s="313"/>
      <c r="G48" s="313"/>
      <c r="H48" s="313"/>
      <c r="I48" s="313"/>
      <c r="J48" s="321"/>
      <c r="K48" s="347"/>
      <c r="L48" s="300"/>
      <c r="M48" s="372"/>
      <c r="N48" s="373"/>
      <c r="O48" s="373"/>
      <c r="P48" s="373"/>
      <c r="Q48" s="373"/>
      <c r="R48" s="374"/>
      <c r="S48" s="329"/>
      <c r="T48" s="330"/>
    </row>
    <row r="49" spans="1:20" ht="12" customHeight="1">
      <c r="A49" s="314"/>
      <c r="B49" s="315"/>
      <c r="C49" s="345"/>
      <c r="D49" s="317"/>
      <c r="E49" s="317"/>
      <c r="F49" s="317"/>
      <c r="G49" s="317"/>
      <c r="H49" s="317"/>
      <c r="I49" s="317"/>
      <c r="J49" s="322"/>
      <c r="K49" s="347"/>
      <c r="L49" s="300"/>
      <c r="M49" s="372"/>
      <c r="N49" s="373"/>
      <c r="O49" s="373"/>
      <c r="P49" s="373"/>
      <c r="Q49" s="373"/>
      <c r="R49" s="374"/>
      <c r="S49" s="329"/>
      <c r="T49" s="330"/>
    </row>
    <row r="50" spans="1:20" ht="12" customHeight="1">
      <c r="A50" s="314"/>
      <c r="B50" s="315"/>
      <c r="C50" s="345"/>
      <c r="D50" s="320"/>
      <c r="E50" s="313"/>
      <c r="F50" s="313"/>
      <c r="G50" s="313"/>
      <c r="H50" s="313"/>
      <c r="I50" s="313"/>
      <c r="J50" s="321"/>
      <c r="K50" s="364"/>
      <c r="L50" s="365"/>
      <c r="M50" s="372"/>
      <c r="N50" s="373"/>
      <c r="O50" s="373"/>
      <c r="P50" s="373"/>
      <c r="Q50" s="373"/>
      <c r="R50" s="374"/>
      <c r="S50" s="329"/>
      <c r="T50" s="330"/>
    </row>
    <row r="51" spans="1:20" ht="12" customHeight="1">
      <c r="A51" s="314"/>
      <c r="B51" s="315"/>
      <c r="C51" s="345"/>
      <c r="D51" s="317"/>
      <c r="E51" s="317"/>
      <c r="F51" s="317"/>
      <c r="G51" s="317"/>
      <c r="H51" s="317"/>
      <c r="I51" s="317"/>
      <c r="J51" s="322"/>
      <c r="K51" s="364"/>
      <c r="L51" s="365"/>
      <c r="M51" s="372"/>
      <c r="N51" s="373"/>
      <c r="O51" s="373"/>
      <c r="P51" s="373"/>
      <c r="Q51" s="373"/>
      <c r="R51" s="374"/>
      <c r="S51" s="323"/>
      <c r="T51" s="322"/>
    </row>
    <row r="52" spans="1:20" ht="12" customHeight="1">
      <c r="A52" s="316"/>
      <c r="B52" s="317"/>
      <c r="C52" s="346"/>
      <c r="D52" s="326" t="s">
        <v>356</v>
      </c>
      <c r="E52" s="327"/>
      <c r="F52" s="327"/>
      <c r="G52" s="327"/>
      <c r="H52" s="327"/>
      <c r="I52" s="327"/>
      <c r="J52" s="328"/>
      <c r="K52" s="318" t="s">
        <v>365</v>
      </c>
      <c r="L52" s="319"/>
      <c r="M52" s="319"/>
      <c r="N52" s="319"/>
      <c r="O52" s="319"/>
      <c r="P52" s="319"/>
      <c r="Q52" s="319"/>
      <c r="R52" s="300"/>
      <c r="S52" s="324">
        <f>SUM(S6:T51)</f>
        <v>0</v>
      </c>
      <c r="T52" s="325"/>
    </row>
    <row r="53" spans="1:20" ht="23.25" customHeight="1">
      <c r="A53" s="306" t="s">
        <v>362</v>
      </c>
      <c r="B53" s="306"/>
      <c r="C53" s="306"/>
      <c r="D53" s="306"/>
      <c r="E53" s="306"/>
      <c r="F53" s="306"/>
      <c r="G53" s="306"/>
      <c r="H53" s="306"/>
      <c r="I53" s="306" t="s">
        <v>358</v>
      </c>
      <c r="J53" s="306"/>
      <c r="K53" s="306"/>
      <c r="L53" s="306" t="s">
        <v>361</v>
      </c>
      <c r="M53" s="306"/>
      <c r="N53" s="306"/>
      <c r="O53" s="306" t="s">
        <v>359</v>
      </c>
      <c r="P53" s="306"/>
      <c r="Q53" s="306"/>
      <c r="R53" s="306" t="s">
        <v>360</v>
      </c>
      <c r="S53" s="306"/>
      <c r="T53" s="306"/>
    </row>
    <row r="54" spans="1:20" ht="12.75">
      <c r="A54" s="337" t="s">
        <v>35</v>
      </c>
      <c r="B54" s="305"/>
      <c r="C54" s="305"/>
      <c r="D54" s="305"/>
      <c r="E54" s="305"/>
      <c r="F54" s="305"/>
      <c r="G54" s="305"/>
      <c r="H54" s="305"/>
      <c r="I54" s="361">
        <f>Sep!R54</f>
        <v>-664.36</v>
      </c>
      <c r="J54" s="361"/>
      <c r="K54" s="361"/>
      <c r="L54" s="343">
        <f>SUMIF(C6:C44,"Dues-VFW",I6:I44)</f>
        <v>0</v>
      </c>
      <c r="M54" s="343"/>
      <c r="N54" s="343"/>
      <c r="O54" s="343">
        <f>SUMIF(M6:M51,"Dues-VFW",S6:S51)</f>
        <v>0</v>
      </c>
      <c r="P54" s="343"/>
      <c r="Q54" s="343"/>
      <c r="R54" s="361">
        <f aca="true" t="shared" si="0" ref="R54:R62">I54+L54-O54</f>
        <v>-664.36</v>
      </c>
      <c r="S54" s="361"/>
      <c r="T54" s="361"/>
    </row>
    <row r="55" spans="1:20" ht="12.75">
      <c r="A55" s="338" t="s">
        <v>37</v>
      </c>
      <c r="B55" s="339"/>
      <c r="C55" s="339"/>
      <c r="D55" s="339"/>
      <c r="E55" s="339"/>
      <c r="F55" s="339"/>
      <c r="G55" s="339"/>
      <c r="H55" s="339"/>
      <c r="I55" s="361">
        <f>Sep!R55</f>
        <v>0</v>
      </c>
      <c r="J55" s="361"/>
      <c r="K55" s="361"/>
      <c r="L55" s="343">
        <v>0</v>
      </c>
      <c r="M55" s="343"/>
      <c r="N55" s="343"/>
      <c r="O55" s="343">
        <v>0</v>
      </c>
      <c r="P55" s="343"/>
      <c r="Q55" s="343"/>
      <c r="R55" s="361">
        <f t="shared" si="0"/>
        <v>0</v>
      </c>
      <c r="S55" s="361"/>
      <c r="T55" s="361"/>
    </row>
    <row r="56" spans="1:20" ht="12.75">
      <c r="A56" s="338" t="s">
        <v>36</v>
      </c>
      <c r="B56" s="339"/>
      <c r="C56" s="339"/>
      <c r="D56" s="339"/>
      <c r="E56" s="339"/>
      <c r="F56" s="339"/>
      <c r="G56" s="339"/>
      <c r="H56" s="339"/>
      <c r="I56" s="361">
        <f>Sep!R56</f>
        <v>-5117.220000000007</v>
      </c>
      <c r="J56" s="361"/>
      <c r="K56" s="361"/>
      <c r="L56" s="343">
        <f>I45-L54-L55-L57-L58-L59-L60-L61-L62-L63-L64-L65</f>
        <v>0</v>
      </c>
      <c r="M56" s="343"/>
      <c r="N56" s="343"/>
      <c r="O56" s="343">
        <f>S52-O54-O55-O57-O58-O59-O60-O61-O62-O63-O64-O65</f>
        <v>0</v>
      </c>
      <c r="P56" s="343"/>
      <c r="Q56" s="343"/>
      <c r="R56" s="361">
        <f t="shared" si="0"/>
        <v>-5117.220000000007</v>
      </c>
      <c r="S56" s="361"/>
      <c r="T56" s="361"/>
    </row>
    <row r="57" spans="1:20" ht="12.75">
      <c r="A57" s="338" t="s">
        <v>38</v>
      </c>
      <c r="B57" s="339"/>
      <c r="C57" s="339"/>
      <c r="D57" s="339"/>
      <c r="E57" s="339"/>
      <c r="F57" s="339"/>
      <c r="G57" s="339"/>
      <c r="H57" s="339"/>
      <c r="I57" s="361">
        <f>Sep!R57</f>
        <v>135</v>
      </c>
      <c r="J57" s="361"/>
      <c r="K57" s="361"/>
      <c r="L57" s="343">
        <f>SUMIF(C6:C44,"Fund-Relief",I6:I44)</f>
        <v>0</v>
      </c>
      <c r="M57" s="343"/>
      <c r="N57" s="343"/>
      <c r="O57" s="343">
        <f>SUMIF(M6:M51,"Fund-Relief",S6:S51)</f>
        <v>0</v>
      </c>
      <c r="P57" s="343"/>
      <c r="Q57" s="343"/>
      <c r="R57" s="361">
        <f t="shared" si="0"/>
        <v>135</v>
      </c>
      <c r="S57" s="361"/>
      <c r="T57" s="361"/>
    </row>
    <row r="58" spans="1:20" ht="12.75">
      <c r="A58" s="337" t="s">
        <v>39</v>
      </c>
      <c r="B58" s="305"/>
      <c r="C58" s="305"/>
      <c r="D58" s="305"/>
      <c r="E58" s="305"/>
      <c r="F58" s="305"/>
      <c r="G58" s="305"/>
      <c r="H58" s="305"/>
      <c r="I58" s="361">
        <f>Sep!R58</f>
        <v>1673.21</v>
      </c>
      <c r="J58" s="361"/>
      <c r="K58" s="361"/>
      <c r="L58" s="343">
        <f>SUMIF(C6:C44,"Dues-Reserve",I6:I44)</f>
        <v>0</v>
      </c>
      <c r="M58" s="343"/>
      <c r="N58" s="343"/>
      <c r="O58" s="343">
        <f>SUMIF(M6:M51,"Dues-Reserve",S6:S51)</f>
        <v>0</v>
      </c>
      <c r="P58" s="343"/>
      <c r="Q58" s="343"/>
      <c r="R58" s="361">
        <f t="shared" si="0"/>
        <v>1673.21</v>
      </c>
      <c r="S58" s="361"/>
      <c r="T58" s="361"/>
    </row>
    <row r="59" spans="1:20" ht="12.75">
      <c r="A59" s="338" t="s">
        <v>40</v>
      </c>
      <c r="B59" s="339"/>
      <c r="C59" s="339"/>
      <c r="D59" s="339"/>
      <c r="E59" s="339"/>
      <c r="F59" s="339"/>
      <c r="G59" s="339"/>
      <c r="H59" s="339"/>
      <c r="I59" s="361">
        <f>Sep!R59</f>
        <v>22827.72</v>
      </c>
      <c r="J59" s="361"/>
      <c r="K59" s="361"/>
      <c r="L59" s="343">
        <f>SUMIF(C6:C44,"Account-Savings",I6:I44)</f>
        <v>0</v>
      </c>
      <c r="M59" s="343"/>
      <c r="N59" s="343"/>
      <c r="O59" s="343">
        <f>SUMIF(M6:M51,"Account-Savings",S6:S51)</f>
        <v>0</v>
      </c>
      <c r="P59" s="343"/>
      <c r="Q59" s="343"/>
      <c r="R59" s="361">
        <f t="shared" si="0"/>
        <v>22827.72</v>
      </c>
      <c r="S59" s="361"/>
      <c r="T59" s="361"/>
    </row>
    <row r="60" spans="1:20" ht="12.75">
      <c r="A60" s="338" t="s">
        <v>41</v>
      </c>
      <c r="B60" s="339"/>
      <c r="C60" s="339"/>
      <c r="D60" s="339"/>
      <c r="E60" s="339"/>
      <c r="F60" s="339"/>
      <c r="G60" s="339"/>
      <c r="H60" s="339"/>
      <c r="I60" s="361">
        <f>Sep!R60</f>
        <v>300</v>
      </c>
      <c r="J60" s="361"/>
      <c r="K60" s="361"/>
      <c r="L60" s="343">
        <v>0</v>
      </c>
      <c r="M60" s="343"/>
      <c r="N60" s="343"/>
      <c r="O60" s="343">
        <v>0</v>
      </c>
      <c r="P60" s="343"/>
      <c r="Q60" s="343"/>
      <c r="R60" s="361">
        <f t="shared" si="0"/>
        <v>300</v>
      </c>
      <c r="S60" s="361"/>
      <c r="T60" s="361"/>
    </row>
    <row r="61" spans="1:20" ht="12.75">
      <c r="A61" s="338" t="s">
        <v>42</v>
      </c>
      <c r="B61" s="339"/>
      <c r="C61" s="339"/>
      <c r="D61" s="339"/>
      <c r="E61" s="339"/>
      <c r="F61" s="339"/>
      <c r="G61" s="339"/>
      <c r="H61" s="339"/>
      <c r="I61" s="361">
        <f>Sep!R61</f>
        <v>0</v>
      </c>
      <c r="J61" s="361"/>
      <c r="K61" s="361"/>
      <c r="L61" s="343">
        <v>0</v>
      </c>
      <c r="M61" s="343"/>
      <c r="N61" s="343"/>
      <c r="O61" s="343">
        <v>0</v>
      </c>
      <c r="P61" s="343"/>
      <c r="Q61" s="343"/>
      <c r="R61" s="361">
        <f t="shared" si="0"/>
        <v>0</v>
      </c>
      <c r="S61" s="361"/>
      <c r="T61" s="361"/>
    </row>
    <row r="62" spans="1:20" ht="12">
      <c r="A62" s="340" t="s">
        <v>410</v>
      </c>
      <c r="B62" s="341"/>
      <c r="C62" s="341"/>
      <c r="D62" s="341"/>
      <c r="E62" s="341"/>
      <c r="F62" s="341"/>
      <c r="G62" s="341"/>
      <c r="H62" s="342"/>
      <c r="I62" s="361">
        <f>Sep!R62</f>
        <v>937.3900000000001</v>
      </c>
      <c r="J62" s="361"/>
      <c r="K62" s="361"/>
      <c r="L62" s="343">
        <f>SUMIF(C6:C44,"Fund-Nat. Mil. Serv.",I6:I44)</f>
        <v>0</v>
      </c>
      <c r="M62" s="343"/>
      <c r="N62" s="343"/>
      <c r="O62" s="343">
        <f>SUMIF(M6:M51,"Fund-Nat. Mil. Serv.",S6:S51)</f>
        <v>0</v>
      </c>
      <c r="P62" s="343"/>
      <c r="Q62" s="343"/>
      <c r="R62" s="361">
        <f t="shared" si="0"/>
        <v>937.3900000000001</v>
      </c>
      <c r="S62" s="361"/>
      <c r="T62" s="361"/>
    </row>
    <row r="63" spans="1:20" ht="12">
      <c r="A63" s="340" t="s">
        <v>97</v>
      </c>
      <c r="B63" s="341"/>
      <c r="C63" s="341"/>
      <c r="D63" s="341"/>
      <c r="E63" s="341"/>
      <c r="F63" s="341"/>
      <c r="G63" s="341"/>
      <c r="H63" s="342"/>
      <c r="I63" s="361">
        <f>Sep!R63</f>
        <v>3400</v>
      </c>
      <c r="J63" s="361"/>
      <c r="K63" s="361"/>
      <c r="L63" s="343">
        <f>SUMIF(C6:C44,"Fund-Scholarship",I6:I44)</f>
        <v>0</v>
      </c>
      <c r="M63" s="343"/>
      <c r="N63" s="343"/>
      <c r="O63" s="343">
        <f>SUMIF(M6:M51,"Fund-Scholarship",S6:S51)</f>
        <v>0</v>
      </c>
      <c r="P63" s="343"/>
      <c r="Q63" s="343"/>
      <c r="R63" s="361">
        <f>I63+L63-O63</f>
        <v>3400</v>
      </c>
      <c r="S63" s="361"/>
      <c r="T63" s="361"/>
    </row>
    <row r="64" spans="1:20" ht="12">
      <c r="A64" s="340" t="s">
        <v>96</v>
      </c>
      <c r="B64" s="341"/>
      <c r="C64" s="341"/>
      <c r="D64" s="341"/>
      <c r="E64" s="341"/>
      <c r="F64" s="341"/>
      <c r="G64" s="341"/>
      <c r="H64" s="342"/>
      <c r="I64" s="361">
        <f>Sep!R64</f>
        <v>9400</v>
      </c>
      <c r="J64" s="361"/>
      <c r="K64" s="361"/>
      <c r="L64" s="343">
        <f>SUMIF(C6:C44,"Fund-Stock",I6:I44)</f>
        <v>0</v>
      </c>
      <c r="M64" s="343"/>
      <c r="N64" s="343"/>
      <c r="O64" s="343">
        <f>SUMIF(M6:M51,"Fund-Stock",S6:S51)</f>
        <v>0</v>
      </c>
      <c r="P64" s="343"/>
      <c r="Q64" s="343"/>
      <c r="R64" s="361">
        <f>I64+L64-O64</f>
        <v>9400</v>
      </c>
      <c r="S64" s="361"/>
      <c r="T64" s="361"/>
    </row>
    <row r="65" spans="1:20" ht="12">
      <c r="A65" s="340" t="s">
        <v>98</v>
      </c>
      <c r="B65" s="341"/>
      <c r="C65" s="341"/>
      <c r="D65" s="341"/>
      <c r="E65" s="341"/>
      <c r="F65" s="341"/>
      <c r="G65" s="341"/>
      <c r="H65" s="342"/>
      <c r="I65" s="361">
        <f>Sep!R65</f>
        <v>4076.1400000000003</v>
      </c>
      <c r="J65" s="361"/>
      <c r="K65" s="361"/>
      <c r="L65" s="343">
        <f>SUMIF(C6:C44,"Fund-Memorial",I6:I44)</f>
        <v>0</v>
      </c>
      <c r="M65" s="343"/>
      <c r="N65" s="343"/>
      <c r="O65" s="343">
        <f>SUMIF(M6:M51,"Fund-Memorial",S6:S51)</f>
        <v>0</v>
      </c>
      <c r="P65" s="343"/>
      <c r="Q65" s="343"/>
      <c r="R65" s="361">
        <f>I65+L65-O65</f>
        <v>4076.1400000000003</v>
      </c>
      <c r="S65" s="361"/>
      <c r="T65" s="361"/>
    </row>
    <row r="66" spans="1:20" ht="12">
      <c r="A66" s="336" t="s">
        <v>350</v>
      </c>
      <c r="B66" s="336"/>
      <c r="C66" s="336"/>
      <c r="D66" s="336"/>
      <c r="E66" s="336"/>
      <c r="F66" s="336"/>
      <c r="G66" s="336"/>
      <c r="H66" s="336"/>
      <c r="I66" s="360">
        <f>SUM(I54:K65)</f>
        <v>36967.87999999999</v>
      </c>
      <c r="J66" s="360"/>
      <c r="K66" s="360"/>
      <c r="L66" s="366">
        <f>SUM(L54:N65)</f>
        <v>0</v>
      </c>
      <c r="M66" s="366"/>
      <c r="N66" s="366"/>
      <c r="O66" s="366">
        <f>SUM(O54:Q65)</f>
        <v>0</v>
      </c>
      <c r="P66" s="366"/>
      <c r="Q66" s="366"/>
      <c r="R66" s="367">
        <f>I66+L66-O66</f>
        <v>36967.87999999999</v>
      </c>
      <c r="S66" s="367"/>
      <c r="T66" s="367"/>
    </row>
    <row r="67" ht="12">
      <c r="K67" s="181" t="s">
        <v>351</v>
      </c>
    </row>
  </sheetData>
  <sheetProtection/>
  <mergeCells count="431">
    <mergeCell ref="P10:R10"/>
    <mergeCell ref="S9:T9"/>
    <mergeCell ref="A9:B9"/>
    <mergeCell ref="C9:E9"/>
    <mergeCell ref="F9:H9"/>
    <mergeCell ref="I9:J9"/>
    <mergeCell ref="K9:L9"/>
    <mergeCell ref="M9:O9"/>
    <mergeCell ref="S10:T10"/>
    <mergeCell ref="M10:O10"/>
    <mergeCell ref="S7:T7"/>
    <mergeCell ref="A8:B8"/>
    <mergeCell ref="C8:E8"/>
    <mergeCell ref="F8:H8"/>
    <mergeCell ref="I8:J8"/>
    <mergeCell ref="K8:L8"/>
    <mergeCell ref="M8:O8"/>
    <mergeCell ref="P8:R8"/>
    <mergeCell ref="S8:T8"/>
    <mergeCell ref="A7:B7"/>
    <mergeCell ref="A41:B41"/>
    <mergeCell ref="A42:B42"/>
    <mergeCell ref="F19:H19"/>
    <mergeCell ref="K7:L7"/>
    <mergeCell ref="I11:J11"/>
    <mergeCell ref="I12:J12"/>
    <mergeCell ref="C7:E7"/>
    <mergeCell ref="F7:H7"/>
    <mergeCell ref="I7:J7"/>
    <mergeCell ref="A40:B40"/>
    <mergeCell ref="M19:O19"/>
    <mergeCell ref="P19:R19"/>
    <mergeCell ref="S34:T34"/>
    <mergeCell ref="M34:O34"/>
    <mergeCell ref="P34:R34"/>
    <mergeCell ref="S28:T28"/>
    <mergeCell ref="S29:T29"/>
    <mergeCell ref="S26:T26"/>
    <mergeCell ref="S30:T30"/>
    <mergeCell ref="S17:T17"/>
    <mergeCell ref="S18:T18"/>
    <mergeCell ref="S19:T19"/>
    <mergeCell ref="A34:B34"/>
    <mergeCell ref="C34:E34"/>
    <mergeCell ref="F34:H34"/>
    <mergeCell ref="I34:J34"/>
    <mergeCell ref="S31:T31"/>
    <mergeCell ref="I21:J21"/>
    <mergeCell ref="M15:O15"/>
    <mergeCell ref="P15:R15"/>
    <mergeCell ref="P12:R12"/>
    <mergeCell ref="M13:O13"/>
    <mergeCell ref="P13:R13"/>
    <mergeCell ref="M12:O12"/>
    <mergeCell ref="M14:O14"/>
    <mergeCell ref="P14:R14"/>
    <mergeCell ref="A19:B19"/>
    <mergeCell ref="A35:B35"/>
    <mergeCell ref="A36:B36"/>
    <mergeCell ref="A28:B28"/>
    <mergeCell ref="A29:B29"/>
    <mergeCell ref="I30:J30"/>
    <mergeCell ref="I31:J31"/>
    <mergeCell ref="F31:H31"/>
    <mergeCell ref="C31:E31"/>
    <mergeCell ref="A22:B22"/>
    <mergeCell ref="S11:T11"/>
    <mergeCell ref="S12:T12"/>
    <mergeCell ref="S13:T13"/>
    <mergeCell ref="S14:T14"/>
    <mergeCell ref="M32:O32"/>
    <mergeCell ref="P30:R30"/>
    <mergeCell ref="M16:O16"/>
    <mergeCell ref="P16:R16"/>
    <mergeCell ref="M11:O11"/>
    <mergeCell ref="S24:T24"/>
    <mergeCell ref="I16:J16"/>
    <mergeCell ref="C13:E13"/>
    <mergeCell ref="F13:H13"/>
    <mergeCell ref="C14:E14"/>
    <mergeCell ref="F14:H14"/>
    <mergeCell ref="C20:E20"/>
    <mergeCell ref="C18:E18"/>
    <mergeCell ref="I17:J17"/>
    <mergeCell ref="C17:E17"/>
    <mergeCell ref="F17:H17"/>
    <mergeCell ref="F20:H20"/>
    <mergeCell ref="C15:E15"/>
    <mergeCell ref="F15:H15"/>
    <mergeCell ref="C16:E16"/>
    <mergeCell ref="F16:H16"/>
    <mergeCell ref="C11:E11"/>
    <mergeCell ref="F11:H11"/>
    <mergeCell ref="C12:E12"/>
    <mergeCell ref="F12:H12"/>
    <mergeCell ref="C19:E19"/>
    <mergeCell ref="A23:B23"/>
    <mergeCell ref="C23:E23"/>
    <mergeCell ref="F23:H23"/>
    <mergeCell ref="C21:E21"/>
    <mergeCell ref="F21:H21"/>
    <mergeCell ref="C22:E22"/>
    <mergeCell ref="F22:H22"/>
    <mergeCell ref="A20:B20"/>
    <mergeCell ref="A21:B21"/>
    <mergeCell ref="C25:E25"/>
    <mergeCell ref="C24:E24"/>
    <mergeCell ref="A33:B33"/>
    <mergeCell ref="A30:B30"/>
    <mergeCell ref="A31:B31"/>
    <mergeCell ref="A32:B32"/>
    <mergeCell ref="C30:E30"/>
    <mergeCell ref="A24:B24"/>
    <mergeCell ref="C27:E27"/>
    <mergeCell ref="F27:H27"/>
    <mergeCell ref="C32:E32"/>
    <mergeCell ref="F32:H32"/>
    <mergeCell ref="F38:H38"/>
    <mergeCell ref="C36:E36"/>
    <mergeCell ref="A62:H62"/>
    <mergeCell ref="A56:H56"/>
    <mergeCell ref="A15:B15"/>
    <mergeCell ref="A16:B16"/>
    <mergeCell ref="A17:B17"/>
    <mergeCell ref="A18:B18"/>
    <mergeCell ref="F44:H44"/>
    <mergeCell ref="C28:E28"/>
    <mergeCell ref="F28:H28"/>
    <mergeCell ref="C26:E26"/>
    <mergeCell ref="K13:L13"/>
    <mergeCell ref="K14:L14"/>
    <mergeCell ref="K15:L15"/>
    <mergeCell ref="A63:H63"/>
    <mergeCell ref="A57:H57"/>
    <mergeCell ref="A58:H58"/>
    <mergeCell ref="A59:H59"/>
    <mergeCell ref="A60:H60"/>
    <mergeCell ref="I56:K56"/>
    <mergeCell ref="A61:H61"/>
    <mergeCell ref="A66:H66"/>
    <mergeCell ref="K5:L5"/>
    <mergeCell ref="K6:L6"/>
    <mergeCell ref="K10:L10"/>
    <mergeCell ref="K11:L11"/>
    <mergeCell ref="K12:L12"/>
    <mergeCell ref="K30:L30"/>
    <mergeCell ref="K31:L31"/>
    <mergeCell ref="K20:L20"/>
    <mergeCell ref="K21:L21"/>
    <mergeCell ref="K37:L37"/>
    <mergeCell ref="K38:L38"/>
    <mergeCell ref="K39:L39"/>
    <mergeCell ref="K40:L40"/>
    <mergeCell ref="K41:L41"/>
    <mergeCell ref="K32:L32"/>
    <mergeCell ref="I23:J23"/>
    <mergeCell ref="I28:J28"/>
    <mergeCell ref="I29:J29"/>
    <mergeCell ref="I24:J24"/>
    <mergeCell ref="F25:H25"/>
    <mergeCell ref="I26:J26"/>
    <mergeCell ref="I25:J25"/>
    <mergeCell ref="F26:H26"/>
    <mergeCell ref="K28:L28"/>
    <mergeCell ref="K29:L29"/>
    <mergeCell ref="K22:L22"/>
    <mergeCell ref="K23:L23"/>
    <mergeCell ref="K24:L24"/>
    <mergeCell ref="A26:B26"/>
    <mergeCell ref="A25:B25"/>
    <mergeCell ref="A27:B27"/>
    <mergeCell ref="C29:E29"/>
    <mergeCell ref="I22:J22"/>
    <mergeCell ref="I6:J6"/>
    <mergeCell ref="I10:J10"/>
    <mergeCell ref="A12:B12"/>
    <mergeCell ref="A13:B13"/>
    <mergeCell ref="A14:B14"/>
    <mergeCell ref="I13:J13"/>
    <mergeCell ref="I14:J14"/>
    <mergeCell ref="A6:B6"/>
    <mergeCell ref="A10:B10"/>
    <mergeCell ref="C6:E6"/>
    <mergeCell ref="F6:H6"/>
    <mergeCell ref="C10:E10"/>
    <mergeCell ref="F10:H10"/>
    <mergeCell ref="I60:K60"/>
    <mergeCell ref="A4:C4"/>
    <mergeCell ref="D4:F4"/>
    <mergeCell ref="H4:J4"/>
    <mergeCell ref="R4:T4"/>
    <mergeCell ref="O4:Q4"/>
    <mergeCell ref="A11:B11"/>
    <mergeCell ref="I15:J15"/>
    <mergeCell ref="C5:J5"/>
    <mergeCell ref="A5:B5"/>
    <mergeCell ref="F43:H43"/>
    <mergeCell ref="C46:C52"/>
    <mergeCell ref="C41:E41"/>
    <mergeCell ref="R57:T57"/>
    <mergeCell ref="R58:T58"/>
    <mergeCell ref="O57:Q57"/>
    <mergeCell ref="K42:L42"/>
    <mergeCell ref="K43:L43"/>
    <mergeCell ref="A54:H54"/>
    <mergeCell ref="A55:H55"/>
    <mergeCell ref="S39:T39"/>
    <mergeCell ref="S40:T40"/>
    <mergeCell ref="S41:T41"/>
    <mergeCell ref="I38:J38"/>
    <mergeCell ref="M42:O42"/>
    <mergeCell ref="P42:R42"/>
    <mergeCell ref="I58:K58"/>
    <mergeCell ref="I59:K59"/>
    <mergeCell ref="L54:N54"/>
    <mergeCell ref="L55:N55"/>
    <mergeCell ref="L56:N56"/>
    <mergeCell ref="L57:N57"/>
    <mergeCell ref="L58:N58"/>
    <mergeCell ref="D48:J49"/>
    <mergeCell ref="D50:J51"/>
    <mergeCell ref="A53:H53"/>
    <mergeCell ref="I54:K54"/>
    <mergeCell ref="I55:K55"/>
    <mergeCell ref="A46:B52"/>
    <mergeCell ref="D52:J52"/>
    <mergeCell ref="I61:K61"/>
    <mergeCell ref="I62:K62"/>
    <mergeCell ref="L59:N59"/>
    <mergeCell ref="L61:N61"/>
    <mergeCell ref="O62:Q62"/>
    <mergeCell ref="I66:K66"/>
    <mergeCell ref="L60:N60"/>
    <mergeCell ref="L62:N62"/>
    <mergeCell ref="O59:Q59"/>
    <mergeCell ref="O60:Q60"/>
    <mergeCell ref="O66:Q66"/>
    <mergeCell ref="R60:T60"/>
    <mergeCell ref="R61:T61"/>
    <mergeCell ref="O64:Q64"/>
    <mergeCell ref="R64:T64"/>
    <mergeCell ref="O65:Q65"/>
    <mergeCell ref="R65:T65"/>
    <mergeCell ref="R62:T62"/>
    <mergeCell ref="R66:T66"/>
    <mergeCell ref="O61:Q61"/>
    <mergeCell ref="L66:N66"/>
    <mergeCell ref="R54:T54"/>
    <mergeCell ref="O63:Q63"/>
    <mergeCell ref="R63:T63"/>
    <mergeCell ref="R55:T55"/>
    <mergeCell ref="O54:Q54"/>
    <mergeCell ref="O55:Q55"/>
    <mergeCell ref="O56:Q56"/>
    <mergeCell ref="R56:T56"/>
    <mergeCell ref="L65:N65"/>
    <mergeCell ref="S52:T52"/>
    <mergeCell ref="R53:T53"/>
    <mergeCell ref="R59:T59"/>
    <mergeCell ref="K51:L51"/>
    <mergeCell ref="O53:Q53"/>
    <mergeCell ref="L53:N53"/>
    <mergeCell ref="I53:K53"/>
    <mergeCell ref="K52:R52"/>
    <mergeCell ref="O58:Q58"/>
    <mergeCell ref="I57:K57"/>
    <mergeCell ref="K25:L25"/>
    <mergeCell ref="K26:L26"/>
    <mergeCell ref="P31:R31"/>
    <mergeCell ref="M29:O29"/>
    <mergeCell ref="P29:R29"/>
    <mergeCell ref="S37:T37"/>
    <mergeCell ref="S27:T27"/>
    <mergeCell ref="K33:L33"/>
    <mergeCell ref="K36:L36"/>
    <mergeCell ref="K34:L34"/>
    <mergeCell ref="K47:L47"/>
    <mergeCell ref="P49:R49"/>
    <mergeCell ref="P46:R46"/>
    <mergeCell ref="M47:O47"/>
    <mergeCell ref="P47:R47"/>
    <mergeCell ref="S32:T32"/>
    <mergeCell ref="S33:T33"/>
    <mergeCell ref="S35:T35"/>
    <mergeCell ref="S36:T36"/>
    <mergeCell ref="S38:T38"/>
    <mergeCell ref="S42:T42"/>
    <mergeCell ref="S44:T44"/>
    <mergeCell ref="P9:R9"/>
    <mergeCell ref="M7:O7"/>
    <mergeCell ref="P11:R11"/>
    <mergeCell ref="S25:T25"/>
    <mergeCell ref="P26:R26"/>
    <mergeCell ref="M22:O22"/>
    <mergeCell ref="P22:R22"/>
    <mergeCell ref="P23:R23"/>
    <mergeCell ref="K16:L16"/>
    <mergeCell ref="K17:L17"/>
    <mergeCell ref="K18:L18"/>
    <mergeCell ref="K19:L19"/>
    <mergeCell ref="S21:T21"/>
    <mergeCell ref="M5:T5"/>
    <mergeCell ref="S16:T16"/>
    <mergeCell ref="P20:R20"/>
    <mergeCell ref="P21:R21"/>
    <mergeCell ref="M6:O6"/>
    <mergeCell ref="P6:R6"/>
    <mergeCell ref="P7:R7"/>
    <mergeCell ref="P25:R25"/>
    <mergeCell ref="M35:O35"/>
    <mergeCell ref="P35:R35"/>
    <mergeCell ref="P2:Q2"/>
    <mergeCell ref="R2:T2"/>
    <mergeCell ref="S22:T22"/>
    <mergeCell ref="S23:T23"/>
    <mergeCell ref="S15:T15"/>
    <mergeCell ref="S6:T6"/>
    <mergeCell ref="S20:T20"/>
    <mergeCell ref="I27:J27"/>
    <mergeCell ref="F24:H24"/>
    <mergeCell ref="F29:H29"/>
    <mergeCell ref="F18:H18"/>
    <mergeCell ref="P24:R24"/>
    <mergeCell ref="M17:O17"/>
    <mergeCell ref="P17:R17"/>
    <mergeCell ref="P18:R18"/>
    <mergeCell ref="F39:H39"/>
    <mergeCell ref="I18:J18"/>
    <mergeCell ref="I19:J19"/>
    <mergeCell ref="I20:J20"/>
    <mergeCell ref="M24:O24"/>
    <mergeCell ref="M18:O18"/>
    <mergeCell ref="M21:O21"/>
    <mergeCell ref="M20:O20"/>
    <mergeCell ref="M23:O23"/>
    <mergeCell ref="K27:L27"/>
    <mergeCell ref="A39:B39"/>
    <mergeCell ref="C37:E37"/>
    <mergeCell ref="F37:H37"/>
    <mergeCell ref="A38:B38"/>
    <mergeCell ref="I37:J37"/>
    <mergeCell ref="I35:J35"/>
    <mergeCell ref="I36:J36"/>
    <mergeCell ref="F36:H36"/>
    <mergeCell ref="C38:E38"/>
    <mergeCell ref="A37:B37"/>
    <mergeCell ref="I39:J39"/>
    <mergeCell ref="I40:J40"/>
    <mergeCell ref="C33:E33"/>
    <mergeCell ref="F33:H33"/>
    <mergeCell ref="C35:E35"/>
    <mergeCell ref="F35:H35"/>
    <mergeCell ref="I33:J33"/>
    <mergeCell ref="C40:E40"/>
    <mergeCell ref="F40:H40"/>
    <mergeCell ref="C39:E39"/>
    <mergeCell ref="S51:T51"/>
    <mergeCell ref="C42:E42"/>
    <mergeCell ref="D46:J47"/>
    <mergeCell ref="P45:R45"/>
    <mergeCell ref="A45:H45"/>
    <mergeCell ref="I44:J44"/>
    <mergeCell ref="M50:O50"/>
    <mergeCell ref="P50:R50"/>
    <mergeCell ref="M51:O51"/>
    <mergeCell ref="P51:R51"/>
    <mergeCell ref="S50:T50"/>
    <mergeCell ref="M46:O46"/>
    <mergeCell ref="M48:O48"/>
    <mergeCell ref="P48:R48"/>
    <mergeCell ref="S47:T47"/>
    <mergeCell ref="M49:O49"/>
    <mergeCell ref="S49:T49"/>
    <mergeCell ref="S48:T48"/>
    <mergeCell ref="M28:O28"/>
    <mergeCell ref="P32:R32"/>
    <mergeCell ref="S46:T46"/>
    <mergeCell ref="P33:R33"/>
    <mergeCell ref="M33:O33"/>
    <mergeCell ref="S45:T45"/>
    <mergeCell ref="S43:T43"/>
    <mergeCell ref="P36:R36"/>
    <mergeCell ref="M40:O40"/>
    <mergeCell ref="P40:R40"/>
    <mergeCell ref="P27:R27"/>
    <mergeCell ref="M27:O27"/>
    <mergeCell ref="M25:O25"/>
    <mergeCell ref="K35:L35"/>
    <mergeCell ref="F30:H30"/>
    <mergeCell ref="I32:J32"/>
    <mergeCell ref="P28:R28"/>
    <mergeCell ref="M26:O26"/>
    <mergeCell ref="M30:O30"/>
    <mergeCell ref="M31:O31"/>
    <mergeCell ref="M37:O37"/>
    <mergeCell ref="P37:R37"/>
    <mergeCell ref="M38:O38"/>
    <mergeCell ref="P38:R38"/>
    <mergeCell ref="M39:O39"/>
    <mergeCell ref="M36:O36"/>
    <mergeCell ref="P39:R39"/>
    <mergeCell ref="P41:R41"/>
    <mergeCell ref="C44:E44"/>
    <mergeCell ref="K45:L45"/>
    <mergeCell ref="A44:B44"/>
    <mergeCell ref="F42:H42"/>
    <mergeCell ref="I45:J45"/>
    <mergeCell ref="A43:B43"/>
    <mergeCell ref="F41:H41"/>
    <mergeCell ref="K44:L44"/>
    <mergeCell ref="C43:E43"/>
    <mergeCell ref="P43:R43"/>
    <mergeCell ref="I43:J43"/>
    <mergeCell ref="K49:L49"/>
    <mergeCell ref="K50:L50"/>
    <mergeCell ref="M43:O43"/>
    <mergeCell ref="M44:O44"/>
    <mergeCell ref="P44:R44"/>
    <mergeCell ref="M45:O45"/>
    <mergeCell ref="K48:L48"/>
    <mergeCell ref="K46:L46"/>
    <mergeCell ref="I41:J41"/>
    <mergeCell ref="A64:H64"/>
    <mergeCell ref="A65:H65"/>
    <mergeCell ref="I63:K63"/>
    <mergeCell ref="L63:N63"/>
    <mergeCell ref="I64:K64"/>
    <mergeCell ref="L64:N64"/>
    <mergeCell ref="I65:K65"/>
    <mergeCell ref="I42:J42"/>
    <mergeCell ref="M41:O41"/>
  </mergeCells>
  <dataValidations count="2">
    <dataValidation type="list" allowBlank="1" showInputMessage="1" sqref="F6:H44 P6:R51">
      <formula1>REASON2</formula1>
    </dataValidation>
    <dataValidation type="list" allowBlank="1" showInputMessage="1" sqref="C6:E44 M6:O51">
      <formula1>REASON1</formula1>
    </dataValidation>
  </dataValidations>
  <printOptions/>
  <pageMargins left="0.75" right="0" top="0" bottom="0" header="0.5" footer="0.5"/>
  <pageSetup fitToHeight="1" fitToWidth="1" horizontalDpi="600" verticalDpi="600" orientation="portrait" scale="89" r:id="rId2"/>
  <drawing r:id="rId1"/>
</worksheet>
</file>

<file path=xl/worksheets/sheet22.xml><?xml version="1.0" encoding="utf-8"?>
<worksheet xmlns="http://schemas.openxmlformats.org/spreadsheetml/2006/main" xmlns:r="http://schemas.openxmlformats.org/officeDocument/2006/relationships">
  <sheetPr>
    <tabColor rgb="FFFFFF99"/>
    <pageSetUpPr fitToPage="1"/>
  </sheetPr>
  <dimension ref="A1:T67"/>
  <sheetViews>
    <sheetView zoomScale="125" zoomScaleNormal="125" zoomScalePageLayoutView="0" workbookViewId="0" topLeftCell="A1">
      <selection activeCell="V8" sqref="V8"/>
    </sheetView>
  </sheetViews>
  <sheetFormatPr defaultColWidth="9.140625" defaultRowHeight="12.75"/>
  <cols>
    <col min="1" max="9" width="5.00390625" style="3" customWidth="1"/>
    <col min="10" max="11" width="5.00390625" style="4" customWidth="1"/>
    <col min="12" max="19" width="5.00390625" style="3" customWidth="1"/>
    <col min="20" max="20" width="5.00390625" style="4" customWidth="1"/>
    <col min="21" max="21" width="9.140625" style="4" customWidth="1"/>
    <col min="22" max="16384" width="9.140625" style="3" customWidth="1"/>
  </cols>
  <sheetData>
    <row r="1" spans="7:20" ht="18">
      <c r="G1" s="178"/>
      <c r="H1" s="178"/>
      <c r="I1" s="178"/>
      <c r="J1" s="178" t="s">
        <v>34</v>
      </c>
      <c r="K1" s="178"/>
      <c r="L1" s="178"/>
      <c r="M1" s="178"/>
      <c r="N1" s="178"/>
      <c r="Q1" s="8"/>
      <c r="R1" s="24"/>
      <c r="S1" s="24"/>
      <c r="T1" s="24"/>
    </row>
    <row r="2" spans="7:20" ht="12" customHeight="1">
      <c r="G2" s="15"/>
      <c r="H2" s="15"/>
      <c r="I2" s="15"/>
      <c r="J2" s="15" t="s">
        <v>363</v>
      </c>
      <c r="L2" s="15"/>
      <c r="M2" s="15"/>
      <c r="N2" s="15"/>
      <c r="O2" s="15"/>
      <c r="P2" s="370" t="s">
        <v>364</v>
      </c>
      <c r="Q2" s="370"/>
      <c r="R2" s="371">
        <v>6654</v>
      </c>
      <c r="S2" s="371"/>
      <c r="T2" s="371"/>
    </row>
    <row r="3" ht="3" customHeight="1"/>
    <row r="4" spans="1:20" ht="12" customHeight="1">
      <c r="A4" s="355" t="s">
        <v>345</v>
      </c>
      <c r="B4" s="356"/>
      <c r="C4" s="356"/>
      <c r="D4" s="350">
        <v>40848</v>
      </c>
      <c r="E4" s="327"/>
      <c r="F4" s="327"/>
      <c r="G4" s="13" t="s">
        <v>352</v>
      </c>
      <c r="H4" s="350">
        <v>40877</v>
      </c>
      <c r="I4" s="327"/>
      <c r="J4" s="327"/>
      <c r="K4" s="5"/>
      <c r="L4" s="6"/>
      <c r="O4" s="359" t="s">
        <v>354</v>
      </c>
      <c r="P4" s="359"/>
      <c r="Q4" s="359"/>
      <c r="R4" s="350">
        <v>40886</v>
      </c>
      <c r="S4" s="327"/>
      <c r="T4" s="327"/>
    </row>
    <row r="5" spans="1:20" ht="23.25" customHeight="1">
      <c r="A5" s="351" t="s">
        <v>346</v>
      </c>
      <c r="B5" s="352"/>
      <c r="C5" s="354" t="s">
        <v>349</v>
      </c>
      <c r="D5" s="339"/>
      <c r="E5" s="339"/>
      <c r="F5" s="339"/>
      <c r="G5" s="339"/>
      <c r="H5" s="339"/>
      <c r="I5" s="339"/>
      <c r="J5" s="339"/>
      <c r="K5" s="335" t="s">
        <v>353</v>
      </c>
      <c r="L5" s="300"/>
      <c r="M5" s="293" t="s">
        <v>347</v>
      </c>
      <c r="N5" s="294"/>
      <c r="O5" s="294"/>
      <c r="P5" s="294"/>
      <c r="Q5" s="294"/>
      <c r="R5" s="295"/>
      <c r="S5" s="295"/>
      <c r="T5" s="296"/>
    </row>
    <row r="6" spans="1:20" ht="12" customHeight="1">
      <c r="A6" s="353"/>
      <c r="B6" s="311"/>
      <c r="C6" s="375"/>
      <c r="D6" s="376"/>
      <c r="E6" s="376"/>
      <c r="F6" s="376"/>
      <c r="G6" s="376"/>
      <c r="H6" s="377"/>
      <c r="I6" s="297"/>
      <c r="J6" s="298"/>
      <c r="K6" s="333"/>
      <c r="L6" s="334"/>
      <c r="M6" s="372"/>
      <c r="N6" s="373"/>
      <c r="O6" s="373"/>
      <c r="P6" s="373"/>
      <c r="Q6" s="373"/>
      <c r="R6" s="374"/>
      <c r="S6" s="297"/>
      <c r="T6" s="298"/>
    </row>
    <row r="7" spans="1:20" ht="12" customHeight="1">
      <c r="A7" s="353"/>
      <c r="B7" s="311"/>
      <c r="C7" s="375"/>
      <c r="D7" s="376"/>
      <c r="E7" s="376"/>
      <c r="F7" s="376"/>
      <c r="G7" s="376"/>
      <c r="H7" s="377"/>
      <c r="I7" s="323"/>
      <c r="J7" s="322"/>
      <c r="K7" s="333"/>
      <c r="L7" s="334"/>
      <c r="M7" s="372"/>
      <c r="N7" s="373"/>
      <c r="O7" s="373"/>
      <c r="P7" s="373"/>
      <c r="Q7" s="373"/>
      <c r="R7" s="374"/>
      <c r="S7" s="297"/>
      <c r="T7" s="298"/>
    </row>
    <row r="8" spans="1:20" ht="12" customHeight="1">
      <c r="A8" s="353"/>
      <c r="B8" s="311"/>
      <c r="C8" s="375"/>
      <c r="D8" s="376"/>
      <c r="E8" s="376"/>
      <c r="F8" s="498"/>
      <c r="G8" s="376"/>
      <c r="H8" s="377"/>
      <c r="I8" s="323"/>
      <c r="J8" s="322"/>
      <c r="K8" s="333"/>
      <c r="L8" s="334"/>
      <c r="M8" s="372"/>
      <c r="N8" s="373"/>
      <c r="O8" s="373"/>
      <c r="P8" s="373"/>
      <c r="Q8" s="373"/>
      <c r="R8" s="374"/>
      <c r="S8" s="297"/>
      <c r="T8" s="298"/>
    </row>
    <row r="9" spans="1:20" ht="12" customHeight="1">
      <c r="A9" s="353"/>
      <c r="B9" s="311"/>
      <c r="C9" s="375"/>
      <c r="D9" s="376"/>
      <c r="E9" s="376"/>
      <c r="F9" s="376"/>
      <c r="G9" s="376"/>
      <c r="H9" s="377"/>
      <c r="I9" s="323"/>
      <c r="J9" s="322"/>
      <c r="K9" s="333"/>
      <c r="L9" s="334"/>
      <c r="M9" s="372"/>
      <c r="N9" s="373"/>
      <c r="O9" s="373"/>
      <c r="P9" s="373"/>
      <c r="Q9" s="373"/>
      <c r="R9" s="374"/>
      <c r="S9" s="297"/>
      <c r="T9" s="298"/>
    </row>
    <row r="10" spans="1:20" ht="12" customHeight="1">
      <c r="A10" s="353"/>
      <c r="B10" s="311"/>
      <c r="C10" s="375"/>
      <c r="D10" s="376"/>
      <c r="E10" s="376"/>
      <c r="F10" s="376"/>
      <c r="G10" s="376"/>
      <c r="H10" s="377"/>
      <c r="I10" s="323"/>
      <c r="J10" s="322"/>
      <c r="K10" s="333"/>
      <c r="L10" s="334"/>
      <c r="M10" s="372"/>
      <c r="N10" s="373"/>
      <c r="O10" s="373"/>
      <c r="P10" s="373"/>
      <c r="Q10" s="373"/>
      <c r="R10" s="374"/>
      <c r="S10" s="297"/>
      <c r="T10" s="298"/>
    </row>
    <row r="11" spans="1:20" ht="12" customHeight="1">
      <c r="A11" s="353"/>
      <c r="B11" s="311"/>
      <c r="C11" s="375"/>
      <c r="D11" s="376"/>
      <c r="E11" s="376"/>
      <c r="F11" s="376"/>
      <c r="G11" s="376"/>
      <c r="H11" s="377"/>
      <c r="I11" s="323"/>
      <c r="J11" s="322"/>
      <c r="K11" s="333"/>
      <c r="L11" s="334"/>
      <c r="M11" s="372"/>
      <c r="N11" s="373"/>
      <c r="O11" s="373"/>
      <c r="P11" s="373"/>
      <c r="Q11" s="373"/>
      <c r="R11" s="374"/>
      <c r="S11" s="304"/>
      <c r="T11" s="305"/>
    </row>
    <row r="12" spans="1:20" ht="12" customHeight="1">
      <c r="A12" s="353"/>
      <c r="B12" s="311"/>
      <c r="C12" s="375"/>
      <c r="D12" s="376"/>
      <c r="E12" s="376"/>
      <c r="F12" s="376"/>
      <c r="G12" s="376"/>
      <c r="H12" s="377"/>
      <c r="I12" s="323"/>
      <c r="J12" s="322"/>
      <c r="K12" s="333"/>
      <c r="L12" s="334"/>
      <c r="M12" s="372"/>
      <c r="N12" s="373"/>
      <c r="O12" s="373"/>
      <c r="P12" s="373"/>
      <c r="Q12" s="373"/>
      <c r="R12" s="374"/>
      <c r="S12" s="297"/>
      <c r="T12" s="298"/>
    </row>
    <row r="13" spans="1:20" ht="12" customHeight="1">
      <c r="A13" s="353"/>
      <c r="B13" s="311"/>
      <c r="C13" s="375"/>
      <c r="D13" s="376"/>
      <c r="E13" s="376"/>
      <c r="F13" s="376"/>
      <c r="G13" s="376"/>
      <c r="H13" s="377"/>
      <c r="I13" s="323"/>
      <c r="J13" s="322"/>
      <c r="K13" s="333"/>
      <c r="L13" s="334"/>
      <c r="M13" s="372"/>
      <c r="N13" s="373"/>
      <c r="O13" s="373"/>
      <c r="P13" s="373"/>
      <c r="Q13" s="373"/>
      <c r="R13" s="374"/>
      <c r="S13" s="297"/>
      <c r="T13" s="298"/>
    </row>
    <row r="14" spans="1:20" ht="12" customHeight="1">
      <c r="A14" s="353"/>
      <c r="B14" s="311"/>
      <c r="C14" s="375"/>
      <c r="D14" s="376"/>
      <c r="E14" s="376"/>
      <c r="F14" s="376"/>
      <c r="G14" s="376"/>
      <c r="H14" s="377"/>
      <c r="I14" s="323"/>
      <c r="J14" s="322"/>
      <c r="K14" s="333"/>
      <c r="L14" s="334"/>
      <c r="M14" s="372"/>
      <c r="N14" s="373"/>
      <c r="O14" s="373"/>
      <c r="P14" s="373"/>
      <c r="Q14" s="373"/>
      <c r="R14" s="374"/>
      <c r="S14" s="297"/>
      <c r="T14" s="298"/>
    </row>
    <row r="15" spans="1:20" ht="12" customHeight="1">
      <c r="A15" s="353"/>
      <c r="B15" s="311"/>
      <c r="C15" s="375"/>
      <c r="D15" s="376"/>
      <c r="E15" s="376"/>
      <c r="F15" s="376"/>
      <c r="G15" s="376"/>
      <c r="H15" s="377"/>
      <c r="I15" s="323"/>
      <c r="J15" s="322"/>
      <c r="K15" s="333"/>
      <c r="L15" s="334"/>
      <c r="M15" s="372"/>
      <c r="N15" s="373"/>
      <c r="O15" s="373"/>
      <c r="P15" s="373"/>
      <c r="Q15" s="373"/>
      <c r="R15" s="374"/>
      <c r="S15" s="297"/>
      <c r="T15" s="298"/>
    </row>
    <row r="16" spans="1:20" ht="12" customHeight="1">
      <c r="A16" s="353"/>
      <c r="B16" s="311"/>
      <c r="C16" s="375"/>
      <c r="D16" s="376"/>
      <c r="E16" s="376"/>
      <c r="F16" s="376"/>
      <c r="G16" s="376"/>
      <c r="H16" s="377"/>
      <c r="I16" s="323"/>
      <c r="J16" s="322"/>
      <c r="K16" s="333"/>
      <c r="L16" s="334"/>
      <c r="M16" s="372"/>
      <c r="N16" s="373"/>
      <c r="O16" s="373"/>
      <c r="P16" s="373"/>
      <c r="Q16" s="373"/>
      <c r="R16" s="374"/>
      <c r="S16" s="297"/>
      <c r="T16" s="298"/>
    </row>
    <row r="17" spans="1:20" ht="12" customHeight="1">
      <c r="A17" s="353"/>
      <c r="B17" s="311"/>
      <c r="C17" s="375"/>
      <c r="D17" s="376"/>
      <c r="E17" s="376"/>
      <c r="F17" s="376"/>
      <c r="G17" s="376"/>
      <c r="H17" s="377"/>
      <c r="I17" s="329"/>
      <c r="J17" s="332"/>
      <c r="K17" s="333"/>
      <c r="L17" s="334"/>
      <c r="M17" s="372"/>
      <c r="N17" s="373"/>
      <c r="O17" s="373"/>
      <c r="P17" s="373"/>
      <c r="Q17" s="373"/>
      <c r="R17" s="374"/>
      <c r="S17" s="297"/>
      <c r="T17" s="298"/>
    </row>
    <row r="18" spans="1:20" ht="12" customHeight="1">
      <c r="A18" s="353"/>
      <c r="B18" s="311"/>
      <c r="C18" s="375"/>
      <c r="D18" s="376"/>
      <c r="E18" s="376"/>
      <c r="F18" s="376"/>
      <c r="G18" s="376"/>
      <c r="H18" s="377"/>
      <c r="I18" s="329"/>
      <c r="J18" s="332"/>
      <c r="K18" s="333"/>
      <c r="L18" s="334"/>
      <c r="M18" s="372"/>
      <c r="N18" s="373"/>
      <c r="O18" s="373"/>
      <c r="P18" s="373"/>
      <c r="Q18" s="373"/>
      <c r="R18" s="374"/>
      <c r="S18" s="297"/>
      <c r="T18" s="298"/>
    </row>
    <row r="19" spans="1:20" ht="12" customHeight="1">
      <c r="A19" s="353"/>
      <c r="B19" s="311"/>
      <c r="C19" s="375"/>
      <c r="D19" s="376"/>
      <c r="E19" s="376"/>
      <c r="F19" s="376"/>
      <c r="G19" s="376"/>
      <c r="H19" s="377"/>
      <c r="I19" s="329"/>
      <c r="J19" s="332"/>
      <c r="K19" s="333"/>
      <c r="L19" s="334"/>
      <c r="M19" s="372"/>
      <c r="N19" s="373"/>
      <c r="O19" s="373"/>
      <c r="P19" s="373"/>
      <c r="Q19" s="373"/>
      <c r="R19" s="374"/>
      <c r="S19" s="299"/>
      <c r="T19" s="300"/>
    </row>
    <row r="20" spans="1:20" ht="12" customHeight="1">
      <c r="A20" s="357"/>
      <c r="B20" s="358"/>
      <c r="C20" s="375"/>
      <c r="D20" s="376"/>
      <c r="E20" s="376"/>
      <c r="F20" s="376"/>
      <c r="G20" s="376"/>
      <c r="H20" s="377"/>
      <c r="I20" s="329"/>
      <c r="J20" s="332"/>
      <c r="K20" s="333"/>
      <c r="L20" s="334"/>
      <c r="M20" s="372"/>
      <c r="N20" s="373"/>
      <c r="O20" s="373"/>
      <c r="P20" s="373"/>
      <c r="Q20" s="373"/>
      <c r="R20" s="374"/>
      <c r="S20" s="331"/>
      <c r="T20" s="330"/>
    </row>
    <row r="21" spans="1:20" ht="12" customHeight="1">
      <c r="A21" s="357"/>
      <c r="B21" s="358"/>
      <c r="C21" s="375"/>
      <c r="D21" s="376"/>
      <c r="E21" s="376"/>
      <c r="F21" s="376"/>
      <c r="G21" s="376"/>
      <c r="H21" s="377"/>
      <c r="I21" s="329"/>
      <c r="J21" s="332"/>
      <c r="K21" s="333"/>
      <c r="L21" s="334"/>
      <c r="M21" s="372"/>
      <c r="N21" s="373"/>
      <c r="O21" s="373"/>
      <c r="P21" s="373"/>
      <c r="Q21" s="373"/>
      <c r="R21" s="374"/>
      <c r="S21" s="331"/>
      <c r="T21" s="330"/>
    </row>
    <row r="22" spans="1:20" ht="12" customHeight="1">
      <c r="A22" s="357"/>
      <c r="B22" s="358"/>
      <c r="C22" s="375"/>
      <c r="D22" s="376"/>
      <c r="E22" s="376"/>
      <c r="F22" s="376"/>
      <c r="G22" s="376"/>
      <c r="H22" s="377"/>
      <c r="I22" s="329"/>
      <c r="J22" s="332"/>
      <c r="K22" s="333"/>
      <c r="L22" s="334"/>
      <c r="M22" s="372"/>
      <c r="N22" s="373"/>
      <c r="O22" s="373"/>
      <c r="P22" s="373"/>
      <c r="Q22" s="373"/>
      <c r="R22" s="374"/>
      <c r="S22" s="331"/>
      <c r="T22" s="330"/>
    </row>
    <row r="23" spans="1:20" ht="12" customHeight="1">
      <c r="A23" s="357"/>
      <c r="B23" s="358"/>
      <c r="C23" s="375"/>
      <c r="D23" s="376"/>
      <c r="E23" s="376"/>
      <c r="F23" s="376"/>
      <c r="G23" s="376"/>
      <c r="H23" s="377"/>
      <c r="I23" s="329"/>
      <c r="J23" s="332"/>
      <c r="K23" s="347"/>
      <c r="L23" s="300"/>
      <c r="M23" s="372"/>
      <c r="N23" s="373"/>
      <c r="O23" s="373"/>
      <c r="P23" s="373"/>
      <c r="Q23" s="373"/>
      <c r="R23" s="374"/>
      <c r="S23" s="331"/>
      <c r="T23" s="330"/>
    </row>
    <row r="24" spans="1:20" ht="12" customHeight="1">
      <c r="A24" s="357"/>
      <c r="B24" s="358"/>
      <c r="C24" s="375"/>
      <c r="D24" s="376"/>
      <c r="E24" s="376"/>
      <c r="F24" s="376"/>
      <c r="G24" s="376"/>
      <c r="H24" s="377"/>
      <c r="I24" s="329"/>
      <c r="J24" s="332"/>
      <c r="K24" s="347"/>
      <c r="L24" s="300"/>
      <c r="M24" s="372"/>
      <c r="N24" s="373"/>
      <c r="O24" s="373"/>
      <c r="P24" s="373"/>
      <c r="Q24" s="373"/>
      <c r="R24" s="374"/>
      <c r="S24" s="331"/>
      <c r="T24" s="330"/>
    </row>
    <row r="25" spans="1:20" ht="12" customHeight="1">
      <c r="A25" s="357"/>
      <c r="B25" s="358"/>
      <c r="C25" s="375"/>
      <c r="D25" s="376"/>
      <c r="E25" s="376"/>
      <c r="F25" s="376"/>
      <c r="G25" s="376"/>
      <c r="H25" s="377"/>
      <c r="I25" s="329"/>
      <c r="J25" s="332"/>
      <c r="K25" s="347"/>
      <c r="L25" s="300"/>
      <c r="M25" s="372"/>
      <c r="N25" s="373"/>
      <c r="O25" s="373"/>
      <c r="P25" s="373"/>
      <c r="Q25" s="373"/>
      <c r="R25" s="374"/>
      <c r="S25" s="331"/>
      <c r="T25" s="330"/>
    </row>
    <row r="26" spans="1:20" ht="12" customHeight="1">
      <c r="A26" s="357"/>
      <c r="B26" s="358"/>
      <c r="C26" s="375"/>
      <c r="D26" s="376"/>
      <c r="E26" s="376"/>
      <c r="F26" s="376"/>
      <c r="G26" s="376"/>
      <c r="H26" s="377"/>
      <c r="I26" s="329"/>
      <c r="J26" s="332"/>
      <c r="K26" s="347"/>
      <c r="L26" s="300"/>
      <c r="M26" s="372"/>
      <c r="N26" s="373"/>
      <c r="O26" s="373"/>
      <c r="P26" s="373"/>
      <c r="Q26" s="373"/>
      <c r="R26" s="374"/>
      <c r="S26" s="331"/>
      <c r="T26" s="330"/>
    </row>
    <row r="27" spans="1:20" ht="12" customHeight="1">
      <c r="A27" s="357"/>
      <c r="B27" s="358"/>
      <c r="C27" s="375"/>
      <c r="D27" s="376"/>
      <c r="E27" s="376"/>
      <c r="F27" s="376"/>
      <c r="G27" s="376"/>
      <c r="H27" s="377"/>
      <c r="I27" s="329"/>
      <c r="J27" s="332"/>
      <c r="K27" s="347"/>
      <c r="L27" s="300"/>
      <c r="M27" s="372"/>
      <c r="N27" s="373"/>
      <c r="O27" s="373"/>
      <c r="P27" s="373"/>
      <c r="Q27" s="373"/>
      <c r="R27" s="374"/>
      <c r="S27" s="331"/>
      <c r="T27" s="330"/>
    </row>
    <row r="28" spans="1:20" ht="12" customHeight="1">
      <c r="A28" s="357"/>
      <c r="B28" s="358"/>
      <c r="C28" s="375"/>
      <c r="D28" s="376"/>
      <c r="E28" s="376"/>
      <c r="F28" s="376"/>
      <c r="G28" s="376"/>
      <c r="H28" s="377"/>
      <c r="I28" s="329"/>
      <c r="J28" s="332"/>
      <c r="K28" s="347"/>
      <c r="L28" s="300"/>
      <c r="M28" s="372"/>
      <c r="N28" s="373"/>
      <c r="O28" s="373"/>
      <c r="P28" s="373"/>
      <c r="Q28" s="373"/>
      <c r="R28" s="374"/>
      <c r="S28" s="331"/>
      <c r="T28" s="330"/>
    </row>
    <row r="29" spans="1:20" ht="12" customHeight="1">
      <c r="A29" s="357"/>
      <c r="B29" s="358"/>
      <c r="C29" s="375"/>
      <c r="D29" s="376"/>
      <c r="E29" s="376"/>
      <c r="F29" s="376"/>
      <c r="G29" s="376"/>
      <c r="H29" s="377"/>
      <c r="I29" s="329"/>
      <c r="J29" s="332"/>
      <c r="K29" s="347"/>
      <c r="L29" s="300"/>
      <c r="M29" s="372"/>
      <c r="N29" s="373"/>
      <c r="O29" s="373"/>
      <c r="P29" s="373"/>
      <c r="Q29" s="373"/>
      <c r="R29" s="374"/>
      <c r="S29" s="331"/>
      <c r="T29" s="330"/>
    </row>
    <row r="30" spans="1:20" ht="12" customHeight="1">
      <c r="A30" s="357"/>
      <c r="B30" s="358"/>
      <c r="C30" s="375"/>
      <c r="D30" s="376"/>
      <c r="E30" s="376"/>
      <c r="F30" s="376"/>
      <c r="G30" s="376"/>
      <c r="H30" s="377"/>
      <c r="I30" s="329"/>
      <c r="J30" s="332"/>
      <c r="K30" s="347"/>
      <c r="L30" s="300"/>
      <c r="M30" s="372"/>
      <c r="N30" s="373"/>
      <c r="O30" s="373"/>
      <c r="P30" s="373"/>
      <c r="Q30" s="373"/>
      <c r="R30" s="374"/>
      <c r="S30" s="331"/>
      <c r="T30" s="330"/>
    </row>
    <row r="31" spans="1:20" ht="12" customHeight="1">
      <c r="A31" s="357"/>
      <c r="B31" s="358"/>
      <c r="C31" s="375"/>
      <c r="D31" s="376"/>
      <c r="E31" s="376"/>
      <c r="F31" s="376"/>
      <c r="G31" s="376"/>
      <c r="H31" s="377"/>
      <c r="I31" s="329"/>
      <c r="J31" s="332"/>
      <c r="K31" s="347"/>
      <c r="L31" s="300"/>
      <c r="M31" s="372"/>
      <c r="N31" s="373"/>
      <c r="O31" s="373"/>
      <c r="P31" s="373"/>
      <c r="Q31" s="373"/>
      <c r="R31" s="374"/>
      <c r="S31" s="331"/>
      <c r="T31" s="330"/>
    </row>
    <row r="32" spans="1:20" ht="12" customHeight="1">
      <c r="A32" s="357"/>
      <c r="B32" s="358"/>
      <c r="C32" s="375"/>
      <c r="D32" s="376"/>
      <c r="E32" s="376"/>
      <c r="F32" s="376"/>
      <c r="G32" s="376"/>
      <c r="H32" s="377"/>
      <c r="I32" s="329"/>
      <c r="J32" s="332"/>
      <c r="K32" s="347"/>
      <c r="L32" s="300"/>
      <c r="M32" s="372"/>
      <c r="N32" s="373"/>
      <c r="O32" s="373"/>
      <c r="P32" s="373"/>
      <c r="Q32" s="373"/>
      <c r="R32" s="374"/>
      <c r="S32" s="331"/>
      <c r="T32" s="330"/>
    </row>
    <row r="33" spans="1:20" ht="12" customHeight="1">
      <c r="A33" s="357"/>
      <c r="B33" s="358"/>
      <c r="C33" s="375"/>
      <c r="D33" s="376"/>
      <c r="E33" s="376"/>
      <c r="F33" s="376"/>
      <c r="G33" s="376"/>
      <c r="H33" s="377"/>
      <c r="I33" s="329"/>
      <c r="J33" s="332"/>
      <c r="K33" s="348"/>
      <c r="L33" s="349"/>
      <c r="M33" s="372"/>
      <c r="N33" s="373"/>
      <c r="O33" s="373"/>
      <c r="P33" s="373"/>
      <c r="Q33" s="373"/>
      <c r="R33" s="374"/>
      <c r="S33" s="331"/>
      <c r="T33" s="330"/>
    </row>
    <row r="34" spans="1:20" ht="12" customHeight="1">
      <c r="A34" s="357"/>
      <c r="B34" s="358"/>
      <c r="C34" s="375"/>
      <c r="D34" s="376"/>
      <c r="E34" s="376"/>
      <c r="F34" s="376"/>
      <c r="G34" s="376"/>
      <c r="H34" s="377"/>
      <c r="I34" s="329"/>
      <c r="J34" s="332"/>
      <c r="K34" s="348"/>
      <c r="L34" s="349"/>
      <c r="M34" s="372"/>
      <c r="N34" s="373"/>
      <c r="O34" s="373"/>
      <c r="P34" s="373"/>
      <c r="Q34" s="373"/>
      <c r="R34" s="374"/>
      <c r="S34" s="331"/>
      <c r="T34" s="330"/>
    </row>
    <row r="35" spans="1:20" ht="12" customHeight="1">
      <c r="A35" s="357"/>
      <c r="B35" s="358"/>
      <c r="C35" s="375"/>
      <c r="D35" s="376"/>
      <c r="E35" s="376"/>
      <c r="F35" s="376"/>
      <c r="G35" s="376"/>
      <c r="H35" s="377"/>
      <c r="I35" s="329"/>
      <c r="J35" s="332"/>
      <c r="K35" s="348"/>
      <c r="L35" s="349"/>
      <c r="M35" s="372"/>
      <c r="N35" s="373"/>
      <c r="O35" s="373"/>
      <c r="P35" s="373"/>
      <c r="Q35" s="373"/>
      <c r="R35" s="374"/>
      <c r="S35" s="331"/>
      <c r="T35" s="330"/>
    </row>
    <row r="36" spans="1:20" ht="12" customHeight="1">
      <c r="A36" s="368"/>
      <c r="B36" s="369"/>
      <c r="C36" s="375"/>
      <c r="D36" s="376"/>
      <c r="E36" s="376"/>
      <c r="F36" s="376"/>
      <c r="G36" s="376"/>
      <c r="H36" s="377"/>
      <c r="I36" s="329"/>
      <c r="J36" s="332"/>
      <c r="K36" s="348"/>
      <c r="L36" s="349"/>
      <c r="M36" s="372"/>
      <c r="N36" s="373"/>
      <c r="O36" s="373"/>
      <c r="P36" s="373"/>
      <c r="Q36" s="373"/>
      <c r="R36" s="374"/>
      <c r="S36" s="331"/>
      <c r="T36" s="330"/>
    </row>
    <row r="37" spans="1:20" ht="12" customHeight="1">
      <c r="A37" s="357"/>
      <c r="B37" s="358"/>
      <c r="C37" s="375"/>
      <c r="D37" s="376"/>
      <c r="E37" s="376"/>
      <c r="F37" s="376"/>
      <c r="G37" s="376"/>
      <c r="H37" s="377"/>
      <c r="I37" s="329"/>
      <c r="J37" s="332"/>
      <c r="K37" s="348"/>
      <c r="L37" s="349"/>
      <c r="M37" s="372"/>
      <c r="N37" s="373"/>
      <c r="O37" s="373"/>
      <c r="P37" s="373"/>
      <c r="Q37" s="373"/>
      <c r="R37" s="374"/>
      <c r="S37" s="331"/>
      <c r="T37" s="330"/>
    </row>
    <row r="38" spans="1:20" ht="12" customHeight="1">
      <c r="A38" s="357"/>
      <c r="B38" s="358"/>
      <c r="C38" s="375"/>
      <c r="D38" s="376"/>
      <c r="E38" s="376"/>
      <c r="F38" s="376"/>
      <c r="G38" s="376"/>
      <c r="H38" s="377"/>
      <c r="I38" s="329"/>
      <c r="J38" s="332"/>
      <c r="K38" s="348"/>
      <c r="L38" s="349"/>
      <c r="M38" s="372"/>
      <c r="N38" s="373"/>
      <c r="O38" s="373"/>
      <c r="P38" s="373"/>
      <c r="Q38" s="373"/>
      <c r="R38" s="374"/>
      <c r="S38" s="331"/>
      <c r="T38" s="330"/>
    </row>
    <row r="39" spans="1:20" ht="12" customHeight="1">
      <c r="A39" s="357"/>
      <c r="B39" s="358"/>
      <c r="C39" s="375"/>
      <c r="D39" s="376"/>
      <c r="E39" s="376"/>
      <c r="F39" s="376"/>
      <c r="G39" s="376"/>
      <c r="H39" s="377"/>
      <c r="I39" s="329"/>
      <c r="J39" s="332"/>
      <c r="K39" s="347"/>
      <c r="L39" s="300"/>
      <c r="M39" s="372"/>
      <c r="N39" s="373"/>
      <c r="O39" s="373"/>
      <c r="P39" s="373"/>
      <c r="Q39" s="373"/>
      <c r="R39" s="374"/>
      <c r="S39" s="331"/>
      <c r="T39" s="330"/>
    </row>
    <row r="40" spans="1:20" ht="12" customHeight="1">
      <c r="A40" s="368"/>
      <c r="B40" s="369"/>
      <c r="C40" s="375"/>
      <c r="D40" s="376"/>
      <c r="E40" s="376"/>
      <c r="F40" s="376"/>
      <c r="G40" s="376"/>
      <c r="H40" s="377"/>
      <c r="I40" s="329"/>
      <c r="J40" s="332"/>
      <c r="K40" s="347"/>
      <c r="L40" s="300"/>
      <c r="M40" s="372"/>
      <c r="N40" s="373"/>
      <c r="O40" s="373"/>
      <c r="P40" s="373"/>
      <c r="Q40" s="373"/>
      <c r="R40" s="374"/>
      <c r="S40" s="331"/>
      <c r="T40" s="330"/>
    </row>
    <row r="41" spans="1:20" ht="12" customHeight="1">
      <c r="A41" s="310"/>
      <c r="B41" s="311"/>
      <c r="C41" s="375"/>
      <c r="D41" s="376"/>
      <c r="E41" s="376"/>
      <c r="F41" s="376"/>
      <c r="G41" s="376"/>
      <c r="H41" s="377"/>
      <c r="I41" s="323"/>
      <c r="J41" s="322"/>
      <c r="K41" s="347"/>
      <c r="L41" s="300"/>
      <c r="M41" s="372"/>
      <c r="N41" s="373"/>
      <c r="O41" s="373"/>
      <c r="P41" s="373"/>
      <c r="Q41" s="373"/>
      <c r="R41" s="374"/>
      <c r="S41" s="331"/>
      <c r="T41" s="330"/>
    </row>
    <row r="42" spans="1:20" ht="12" customHeight="1">
      <c r="A42" s="310"/>
      <c r="B42" s="311"/>
      <c r="C42" s="375"/>
      <c r="D42" s="376"/>
      <c r="E42" s="376"/>
      <c r="F42" s="376"/>
      <c r="G42" s="376"/>
      <c r="H42" s="377"/>
      <c r="I42" s="323"/>
      <c r="J42" s="322"/>
      <c r="K42" s="347"/>
      <c r="L42" s="300"/>
      <c r="M42" s="372"/>
      <c r="N42" s="373"/>
      <c r="O42" s="373"/>
      <c r="P42" s="373"/>
      <c r="Q42" s="373"/>
      <c r="R42" s="374"/>
      <c r="S42" s="331"/>
      <c r="T42" s="330"/>
    </row>
    <row r="43" spans="1:20" ht="12" customHeight="1">
      <c r="A43" s="310"/>
      <c r="B43" s="311"/>
      <c r="C43" s="375"/>
      <c r="D43" s="376"/>
      <c r="E43" s="376"/>
      <c r="F43" s="376"/>
      <c r="G43" s="376"/>
      <c r="H43" s="377"/>
      <c r="I43" s="323"/>
      <c r="J43" s="322"/>
      <c r="K43" s="347"/>
      <c r="L43" s="300"/>
      <c r="M43" s="372"/>
      <c r="N43" s="373"/>
      <c r="O43" s="373"/>
      <c r="P43" s="373"/>
      <c r="Q43" s="373"/>
      <c r="R43" s="374"/>
      <c r="S43" s="331"/>
      <c r="T43" s="330"/>
    </row>
    <row r="44" spans="1:20" ht="12" customHeight="1">
      <c r="A44" s="310"/>
      <c r="B44" s="311"/>
      <c r="C44" s="375"/>
      <c r="D44" s="376"/>
      <c r="E44" s="376"/>
      <c r="F44" s="376"/>
      <c r="G44" s="376"/>
      <c r="H44" s="377"/>
      <c r="I44" s="323"/>
      <c r="J44" s="322"/>
      <c r="K44" s="347"/>
      <c r="L44" s="300"/>
      <c r="M44" s="372"/>
      <c r="N44" s="373"/>
      <c r="O44" s="373"/>
      <c r="P44" s="373"/>
      <c r="Q44" s="373"/>
      <c r="R44" s="374"/>
      <c r="S44" s="329"/>
      <c r="T44" s="330"/>
    </row>
    <row r="45" spans="1:20" ht="12" customHeight="1">
      <c r="A45" s="380" t="s">
        <v>366</v>
      </c>
      <c r="B45" s="381"/>
      <c r="C45" s="381"/>
      <c r="D45" s="381"/>
      <c r="E45" s="381"/>
      <c r="F45" s="381"/>
      <c r="G45" s="381"/>
      <c r="H45" s="382"/>
      <c r="I45" s="324">
        <f>SUM(I6:J44)</f>
        <v>0</v>
      </c>
      <c r="J45" s="325"/>
      <c r="K45" s="347"/>
      <c r="L45" s="300"/>
      <c r="M45" s="372"/>
      <c r="N45" s="373"/>
      <c r="O45" s="373"/>
      <c r="P45" s="373"/>
      <c r="Q45" s="373"/>
      <c r="R45" s="374"/>
      <c r="S45" s="329"/>
      <c r="T45" s="330"/>
    </row>
    <row r="46" spans="1:20" ht="12" customHeight="1">
      <c r="A46" s="312" t="s">
        <v>355</v>
      </c>
      <c r="B46" s="313"/>
      <c r="C46" s="344" t="s">
        <v>357</v>
      </c>
      <c r="D46" s="320"/>
      <c r="E46" s="313"/>
      <c r="F46" s="313"/>
      <c r="G46" s="313"/>
      <c r="H46" s="313"/>
      <c r="I46" s="313"/>
      <c r="J46" s="321"/>
      <c r="K46" s="348"/>
      <c r="L46" s="349"/>
      <c r="M46" s="372"/>
      <c r="N46" s="373"/>
      <c r="O46" s="373"/>
      <c r="P46" s="373"/>
      <c r="Q46" s="373"/>
      <c r="R46" s="374"/>
      <c r="S46" s="329"/>
      <c r="T46" s="330"/>
    </row>
    <row r="47" spans="1:20" ht="12" customHeight="1">
      <c r="A47" s="314"/>
      <c r="B47" s="315"/>
      <c r="C47" s="345"/>
      <c r="D47" s="317"/>
      <c r="E47" s="317"/>
      <c r="F47" s="317"/>
      <c r="G47" s="317"/>
      <c r="H47" s="317"/>
      <c r="I47" s="317"/>
      <c r="J47" s="322"/>
      <c r="K47" s="347"/>
      <c r="L47" s="300"/>
      <c r="M47" s="372"/>
      <c r="N47" s="373"/>
      <c r="O47" s="373"/>
      <c r="P47" s="373"/>
      <c r="Q47" s="373"/>
      <c r="R47" s="374"/>
      <c r="S47" s="329"/>
      <c r="T47" s="330"/>
    </row>
    <row r="48" spans="1:20" ht="12" customHeight="1">
      <c r="A48" s="314"/>
      <c r="B48" s="315"/>
      <c r="C48" s="345"/>
      <c r="D48" s="320"/>
      <c r="E48" s="313"/>
      <c r="F48" s="313"/>
      <c r="G48" s="313"/>
      <c r="H48" s="313"/>
      <c r="I48" s="313"/>
      <c r="J48" s="321"/>
      <c r="K48" s="347"/>
      <c r="L48" s="300"/>
      <c r="M48" s="372"/>
      <c r="N48" s="373"/>
      <c r="O48" s="373"/>
      <c r="P48" s="373"/>
      <c r="Q48" s="373"/>
      <c r="R48" s="374"/>
      <c r="S48" s="329"/>
      <c r="T48" s="330"/>
    </row>
    <row r="49" spans="1:20" ht="12" customHeight="1">
      <c r="A49" s="314"/>
      <c r="B49" s="315"/>
      <c r="C49" s="345"/>
      <c r="D49" s="317"/>
      <c r="E49" s="317"/>
      <c r="F49" s="317"/>
      <c r="G49" s="317"/>
      <c r="H49" s="317"/>
      <c r="I49" s="317"/>
      <c r="J49" s="322"/>
      <c r="K49" s="347"/>
      <c r="L49" s="300"/>
      <c r="M49" s="372"/>
      <c r="N49" s="373"/>
      <c r="O49" s="373"/>
      <c r="P49" s="373"/>
      <c r="Q49" s="373"/>
      <c r="R49" s="374"/>
      <c r="S49" s="329"/>
      <c r="T49" s="330"/>
    </row>
    <row r="50" spans="1:20" ht="12" customHeight="1">
      <c r="A50" s="314"/>
      <c r="B50" s="315"/>
      <c r="C50" s="345"/>
      <c r="D50" s="320"/>
      <c r="E50" s="313"/>
      <c r="F50" s="313"/>
      <c r="G50" s="313"/>
      <c r="H50" s="313"/>
      <c r="I50" s="313"/>
      <c r="J50" s="321"/>
      <c r="K50" s="364"/>
      <c r="L50" s="365"/>
      <c r="M50" s="372"/>
      <c r="N50" s="373"/>
      <c r="O50" s="373"/>
      <c r="P50" s="373"/>
      <c r="Q50" s="373"/>
      <c r="R50" s="374"/>
      <c r="S50" s="329"/>
      <c r="T50" s="330"/>
    </row>
    <row r="51" spans="1:20" ht="12" customHeight="1">
      <c r="A51" s="314"/>
      <c r="B51" s="315"/>
      <c r="C51" s="345"/>
      <c r="D51" s="317"/>
      <c r="E51" s="317"/>
      <c r="F51" s="317"/>
      <c r="G51" s="317"/>
      <c r="H51" s="317"/>
      <c r="I51" s="317"/>
      <c r="J51" s="322"/>
      <c r="K51" s="364"/>
      <c r="L51" s="365"/>
      <c r="M51" s="372"/>
      <c r="N51" s="373"/>
      <c r="O51" s="373"/>
      <c r="P51" s="373"/>
      <c r="Q51" s="373"/>
      <c r="R51" s="374"/>
      <c r="S51" s="323"/>
      <c r="T51" s="322"/>
    </row>
    <row r="52" spans="1:20" ht="12" customHeight="1">
      <c r="A52" s="316"/>
      <c r="B52" s="317"/>
      <c r="C52" s="346"/>
      <c r="D52" s="326" t="s">
        <v>356</v>
      </c>
      <c r="E52" s="327"/>
      <c r="F52" s="327"/>
      <c r="G52" s="327"/>
      <c r="H52" s="327"/>
      <c r="I52" s="327"/>
      <c r="J52" s="328"/>
      <c r="K52" s="318" t="s">
        <v>365</v>
      </c>
      <c r="L52" s="319"/>
      <c r="M52" s="319"/>
      <c r="N52" s="319"/>
      <c r="O52" s="319"/>
      <c r="P52" s="319"/>
      <c r="Q52" s="319"/>
      <c r="R52" s="300"/>
      <c r="S52" s="324">
        <f>SUM(S6:T51)</f>
        <v>0</v>
      </c>
      <c r="T52" s="325"/>
    </row>
    <row r="53" spans="1:20" ht="23.25" customHeight="1">
      <c r="A53" s="306" t="s">
        <v>362</v>
      </c>
      <c r="B53" s="306"/>
      <c r="C53" s="306"/>
      <c r="D53" s="306"/>
      <c r="E53" s="306"/>
      <c r="F53" s="306"/>
      <c r="G53" s="306"/>
      <c r="H53" s="306"/>
      <c r="I53" s="306" t="s">
        <v>358</v>
      </c>
      <c r="J53" s="306"/>
      <c r="K53" s="306"/>
      <c r="L53" s="306" t="s">
        <v>361</v>
      </c>
      <c r="M53" s="306"/>
      <c r="N53" s="306"/>
      <c r="O53" s="306" t="s">
        <v>359</v>
      </c>
      <c r="P53" s="306"/>
      <c r="Q53" s="306"/>
      <c r="R53" s="306" t="s">
        <v>360</v>
      </c>
      <c r="S53" s="306"/>
      <c r="T53" s="306"/>
    </row>
    <row r="54" spans="1:20" ht="12.75">
      <c r="A54" s="337" t="s">
        <v>35</v>
      </c>
      <c r="B54" s="305"/>
      <c r="C54" s="305"/>
      <c r="D54" s="305"/>
      <c r="E54" s="305"/>
      <c r="F54" s="305"/>
      <c r="G54" s="305"/>
      <c r="H54" s="305"/>
      <c r="I54" s="361">
        <f>Oct!R54</f>
        <v>-664.36</v>
      </c>
      <c r="J54" s="361"/>
      <c r="K54" s="361"/>
      <c r="L54" s="343">
        <f>SUMIF(C6:C44,"Dues-VFW",I6:I44)</f>
        <v>0</v>
      </c>
      <c r="M54" s="343"/>
      <c r="N54" s="343"/>
      <c r="O54" s="343">
        <f>SUMIF(M6:M51,"Dues-VFW",S6:S51)</f>
        <v>0</v>
      </c>
      <c r="P54" s="343"/>
      <c r="Q54" s="343"/>
      <c r="R54" s="361">
        <f aca="true" t="shared" si="0" ref="R54:R62">I54+L54-O54</f>
        <v>-664.36</v>
      </c>
      <c r="S54" s="361"/>
      <c r="T54" s="361"/>
    </row>
    <row r="55" spans="1:20" ht="12.75">
      <c r="A55" s="338" t="s">
        <v>37</v>
      </c>
      <c r="B55" s="339"/>
      <c r="C55" s="339"/>
      <c r="D55" s="339"/>
      <c r="E55" s="339"/>
      <c r="F55" s="339"/>
      <c r="G55" s="339"/>
      <c r="H55" s="339"/>
      <c r="I55" s="361">
        <f>Oct!R55</f>
        <v>0</v>
      </c>
      <c r="J55" s="361"/>
      <c r="K55" s="361"/>
      <c r="L55" s="343">
        <v>0</v>
      </c>
      <c r="M55" s="343"/>
      <c r="N55" s="343"/>
      <c r="O55" s="343">
        <v>0</v>
      </c>
      <c r="P55" s="343"/>
      <c r="Q55" s="343"/>
      <c r="R55" s="361">
        <f t="shared" si="0"/>
        <v>0</v>
      </c>
      <c r="S55" s="361"/>
      <c r="T55" s="361"/>
    </row>
    <row r="56" spans="1:20" ht="12.75">
      <c r="A56" s="338" t="s">
        <v>36</v>
      </c>
      <c r="B56" s="339"/>
      <c r="C56" s="339"/>
      <c r="D56" s="339"/>
      <c r="E56" s="339"/>
      <c r="F56" s="339"/>
      <c r="G56" s="339"/>
      <c r="H56" s="339"/>
      <c r="I56" s="361">
        <f>Oct!R56</f>
        <v>-5117.220000000007</v>
      </c>
      <c r="J56" s="361"/>
      <c r="K56" s="361"/>
      <c r="L56" s="343">
        <f>I45-L54-L55-L57-L58-L59-L60-L61-L62-L63-L64-L65</f>
        <v>0</v>
      </c>
      <c r="M56" s="343"/>
      <c r="N56" s="343"/>
      <c r="O56" s="343">
        <f>S52-O54-O55-O57-O58-O59-O60-O61-O62-O63-O64-O65</f>
        <v>0</v>
      </c>
      <c r="P56" s="343"/>
      <c r="Q56" s="343"/>
      <c r="R56" s="361">
        <f t="shared" si="0"/>
        <v>-5117.220000000007</v>
      </c>
      <c r="S56" s="361"/>
      <c r="T56" s="361"/>
    </row>
    <row r="57" spans="1:20" ht="12.75">
      <c r="A57" s="338" t="s">
        <v>38</v>
      </c>
      <c r="B57" s="339"/>
      <c r="C57" s="339"/>
      <c r="D57" s="339"/>
      <c r="E57" s="339"/>
      <c r="F57" s="339"/>
      <c r="G57" s="339"/>
      <c r="H57" s="339"/>
      <c r="I57" s="361">
        <f>Oct!R57</f>
        <v>135</v>
      </c>
      <c r="J57" s="361"/>
      <c r="K57" s="361"/>
      <c r="L57" s="343">
        <f>SUMIF(C6:C44,"Fund-Relief",I6:I44)</f>
        <v>0</v>
      </c>
      <c r="M57" s="343"/>
      <c r="N57" s="343"/>
      <c r="O57" s="343">
        <f>SUMIF(M6:M51,"Fund-Relief",S6:S51)</f>
        <v>0</v>
      </c>
      <c r="P57" s="343"/>
      <c r="Q57" s="343"/>
      <c r="R57" s="361">
        <f t="shared" si="0"/>
        <v>135</v>
      </c>
      <c r="S57" s="361"/>
      <c r="T57" s="361"/>
    </row>
    <row r="58" spans="1:20" ht="12.75">
      <c r="A58" s="337" t="s">
        <v>39</v>
      </c>
      <c r="B58" s="305"/>
      <c r="C58" s="305"/>
      <c r="D58" s="305"/>
      <c r="E58" s="305"/>
      <c r="F58" s="305"/>
      <c r="G58" s="305"/>
      <c r="H58" s="305"/>
      <c r="I58" s="361">
        <f>Oct!R58</f>
        <v>1673.21</v>
      </c>
      <c r="J58" s="361"/>
      <c r="K58" s="361"/>
      <c r="L58" s="343">
        <f>SUMIF(C6:C44,"Dues-Reserve",I6:I44)</f>
        <v>0</v>
      </c>
      <c r="M58" s="343"/>
      <c r="N58" s="343"/>
      <c r="O58" s="343">
        <f>SUMIF(M6:M51,"Dues-Reserve",S6:S51)</f>
        <v>0</v>
      </c>
      <c r="P58" s="343"/>
      <c r="Q58" s="343"/>
      <c r="R58" s="361">
        <f t="shared" si="0"/>
        <v>1673.21</v>
      </c>
      <c r="S58" s="361"/>
      <c r="T58" s="361"/>
    </row>
    <row r="59" spans="1:20" ht="12.75">
      <c r="A59" s="338" t="s">
        <v>40</v>
      </c>
      <c r="B59" s="339"/>
      <c r="C59" s="339"/>
      <c r="D59" s="339"/>
      <c r="E59" s="339"/>
      <c r="F59" s="339"/>
      <c r="G59" s="339"/>
      <c r="H59" s="339"/>
      <c r="I59" s="361">
        <f>Oct!R59</f>
        <v>22827.72</v>
      </c>
      <c r="J59" s="361"/>
      <c r="K59" s="361"/>
      <c r="L59" s="343">
        <f>SUMIF(C6:C44,"Account-Savings",I6:I44)</f>
        <v>0</v>
      </c>
      <c r="M59" s="343"/>
      <c r="N59" s="343"/>
      <c r="O59" s="343">
        <f>SUMIF(M6:M51,"Account-Savings",S6:S51)</f>
        <v>0</v>
      </c>
      <c r="P59" s="343"/>
      <c r="Q59" s="343"/>
      <c r="R59" s="361">
        <f t="shared" si="0"/>
        <v>22827.72</v>
      </c>
      <c r="S59" s="361"/>
      <c r="T59" s="361"/>
    </row>
    <row r="60" spans="1:20" ht="12.75">
      <c r="A60" s="338" t="s">
        <v>41</v>
      </c>
      <c r="B60" s="339"/>
      <c r="C60" s="339"/>
      <c r="D60" s="339"/>
      <c r="E60" s="339"/>
      <c r="F60" s="339"/>
      <c r="G60" s="339"/>
      <c r="H60" s="339"/>
      <c r="I60" s="361">
        <f>Oct!R60</f>
        <v>300</v>
      </c>
      <c r="J60" s="361"/>
      <c r="K60" s="361"/>
      <c r="L60" s="343">
        <v>0</v>
      </c>
      <c r="M60" s="343"/>
      <c r="N60" s="343"/>
      <c r="O60" s="343">
        <v>0</v>
      </c>
      <c r="P60" s="343"/>
      <c r="Q60" s="343"/>
      <c r="R60" s="361">
        <f t="shared" si="0"/>
        <v>300</v>
      </c>
      <c r="S60" s="361"/>
      <c r="T60" s="361"/>
    </row>
    <row r="61" spans="1:20" ht="12.75">
      <c r="A61" s="338" t="s">
        <v>42</v>
      </c>
      <c r="B61" s="339"/>
      <c r="C61" s="339"/>
      <c r="D61" s="339"/>
      <c r="E61" s="339"/>
      <c r="F61" s="339"/>
      <c r="G61" s="339"/>
      <c r="H61" s="339"/>
      <c r="I61" s="361">
        <f>Oct!R61</f>
        <v>0</v>
      </c>
      <c r="J61" s="361"/>
      <c r="K61" s="361"/>
      <c r="L61" s="343">
        <v>0</v>
      </c>
      <c r="M61" s="343"/>
      <c r="N61" s="343"/>
      <c r="O61" s="343">
        <v>0</v>
      </c>
      <c r="P61" s="343"/>
      <c r="Q61" s="343"/>
      <c r="R61" s="361">
        <f t="shared" si="0"/>
        <v>0</v>
      </c>
      <c r="S61" s="361"/>
      <c r="T61" s="361"/>
    </row>
    <row r="62" spans="1:20" ht="12">
      <c r="A62" s="340" t="s">
        <v>410</v>
      </c>
      <c r="B62" s="341"/>
      <c r="C62" s="341"/>
      <c r="D62" s="341"/>
      <c r="E62" s="341"/>
      <c r="F62" s="341"/>
      <c r="G62" s="341"/>
      <c r="H62" s="342"/>
      <c r="I62" s="361">
        <f>Oct!R62</f>
        <v>937.3900000000001</v>
      </c>
      <c r="J62" s="361"/>
      <c r="K62" s="361"/>
      <c r="L62" s="343">
        <f>SUMIF(C6:C44,"Fund-Nat. Mil. Serv.",I6:I44)</f>
        <v>0</v>
      </c>
      <c r="M62" s="343"/>
      <c r="N62" s="343"/>
      <c r="O62" s="343">
        <f>SUMIF(M6:M51,"Fund-Nat. Mil. Serv.",S6:S51)</f>
        <v>0</v>
      </c>
      <c r="P62" s="343"/>
      <c r="Q62" s="343"/>
      <c r="R62" s="361">
        <f t="shared" si="0"/>
        <v>937.3900000000001</v>
      </c>
      <c r="S62" s="361"/>
      <c r="T62" s="361"/>
    </row>
    <row r="63" spans="1:20" ht="12">
      <c r="A63" s="340" t="s">
        <v>97</v>
      </c>
      <c r="B63" s="341"/>
      <c r="C63" s="341"/>
      <c r="D63" s="341"/>
      <c r="E63" s="341"/>
      <c r="F63" s="341"/>
      <c r="G63" s="341"/>
      <c r="H63" s="342"/>
      <c r="I63" s="361">
        <f>Oct!R63</f>
        <v>3400</v>
      </c>
      <c r="J63" s="361"/>
      <c r="K63" s="361"/>
      <c r="L63" s="343">
        <f>SUMIF(C6:C44,"Fund-Scholarship",I6:I44)</f>
        <v>0</v>
      </c>
      <c r="M63" s="343"/>
      <c r="N63" s="343"/>
      <c r="O63" s="343">
        <f>SUMIF(M6:M51,"Fund-Scholarship",S6:S51)</f>
        <v>0</v>
      </c>
      <c r="P63" s="343"/>
      <c r="Q63" s="343"/>
      <c r="R63" s="361">
        <f>I63+L63-O63</f>
        <v>3400</v>
      </c>
      <c r="S63" s="361"/>
      <c r="T63" s="361"/>
    </row>
    <row r="64" spans="1:20" ht="12">
      <c r="A64" s="340" t="s">
        <v>96</v>
      </c>
      <c r="B64" s="341"/>
      <c r="C64" s="341"/>
      <c r="D64" s="341"/>
      <c r="E64" s="341"/>
      <c r="F64" s="341"/>
      <c r="G64" s="341"/>
      <c r="H64" s="342"/>
      <c r="I64" s="361">
        <f>Oct!R64</f>
        <v>9400</v>
      </c>
      <c r="J64" s="361"/>
      <c r="K64" s="361"/>
      <c r="L64" s="343">
        <f>SUMIF(C6:C44,"Fund-Stock",I6:I44)</f>
        <v>0</v>
      </c>
      <c r="M64" s="343"/>
      <c r="N64" s="343"/>
      <c r="O64" s="343">
        <f>SUMIF(M6:M51,"Fund-Stock",S6:S51)</f>
        <v>0</v>
      </c>
      <c r="P64" s="343"/>
      <c r="Q64" s="343"/>
      <c r="R64" s="361">
        <f>I64+L64-O64</f>
        <v>9400</v>
      </c>
      <c r="S64" s="361"/>
      <c r="T64" s="361"/>
    </row>
    <row r="65" spans="1:20" ht="12">
      <c r="A65" s="340" t="s">
        <v>98</v>
      </c>
      <c r="B65" s="341"/>
      <c r="C65" s="341"/>
      <c r="D65" s="341"/>
      <c r="E65" s="341"/>
      <c r="F65" s="341"/>
      <c r="G65" s="341"/>
      <c r="H65" s="342"/>
      <c r="I65" s="361">
        <f>Oct!R65</f>
        <v>4076.1400000000003</v>
      </c>
      <c r="J65" s="361"/>
      <c r="K65" s="361"/>
      <c r="L65" s="343">
        <f>SUMIF(C6:C44,"Fund-Memorial",I6:I44)</f>
        <v>0</v>
      </c>
      <c r="M65" s="343"/>
      <c r="N65" s="343"/>
      <c r="O65" s="343">
        <f>SUMIF(M6:M51,"Fund-Memorial",S6:S51)</f>
        <v>0</v>
      </c>
      <c r="P65" s="343"/>
      <c r="Q65" s="343"/>
      <c r="R65" s="361">
        <f>I65+L65-O65</f>
        <v>4076.1400000000003</v>
      </c>
      <c r="S65" s="361"/>
      <c r="T65" s="361"/>
    </row>
    <row r="66" spans="1:20" ht="12">
      <c r="A66" s="336" t="s">
        <v>350</v>
      </c>
      <c r="B66" s="336"/>
      <c r="C66" s="336"/>
      <c r="D66" s="336"/>
      <c r="E66" s="336"/>
      <c r="F66" s="336"/>
      <c r="G66" s="336"/>
      <c r="H66" s="336"/>
      <c r="I66" s="360">
        <f>SUM(I54:K65)</f>
        <v>36967.87999999999</v>
      </c>
      <c r="J66" s="360"/>
      <c r="K66" s="360"/>
      <c r="L66" s="366">
        <f>SUM(L54:N65)</f>
        <v>0</v>
      </c>
      <c r="M66" s="366"/>
      <c r="N66" s="366"/>
      <c r="O66" s="366">
        <f>SUM(O54:Q65)</f>
        <v>0</v>
      </c>
      <c r="P66" s="366"/>
      <c r="Q66" s="366"/>
      <c r="R66" s="367">
        <f>I66+L66-O66</f>
        <v>36967.87999999999</v>
      </c>
      <c r="S66" s="367"/>
      <c r="T66" s="367"/>
    </row>
    <row r="67" ht="12">
      <c r="K67" s="181" t="s">
        <v>351</v>
      </c>
    </row>
  </sheetData>
  <sheetProtection/>
  <mergeCells count="431">
    <mergeCell ref="M34:O34"/>
    <mergeCell ref="S37:T37"/>
    <mergeCell ref="M40:O40"/>
    <mergeCell ref="P40:R40"/>
    <mergeCell ref="M36:O36"/>
    <mergeCell ref="S7:T7"/>
    <mergeCell ref="P39:R39"/>
    <mergeCell ref="M24:O24"/>
    <mergeCell ref="P24:R24"/>
    <mergeCell ref="M15:O15"/>
    <mergeCell ref="S8:T8"/>
    <mergeCell ref="S9:T9"/>
    <mergeCell ref="P7:R7"/>
    <mergeCell ref="P9:R9"/>
    <mergeCell ref="M9:O9"/>
    <mergeCell ref="M7:O7"/>
    <mergeCell ref="M8:O8"/>
    <mergeCell ref="P45:R45"/>
    <mergeCell ref="M37:O37"/>
    <mergeCell ref="P37:R37"/>
    <mergeCell ref="P43:R43"/>
    <mergeCell ref="M29:O29"/>
    <mergeCell ref="P29:R29"/>
    <mergeCell ref="P36:R36"/>
    <mergeCell ref="P32:R32"/>
    <mergeCell ref="M39:O39"/>
    <mergeCell ref="M35:O35"/>
    <mergeCell ref="I30:J30"/>
    <mergeCell ref="F31:H31"/>
    <mergeCell ref="K28:L28"/>
    <mergeCell ref="K29:L29"/>
    <mergeCell ref="P49:R49"/>
    <mergeCell ref="M44:O44"/>
    <mergeCell ref="P44:R44"/>
    <mergeCell ref="P33:R33"/>
    <mergeCell ref="P34:R34"/>
    <mergeCell ref="M45:O45"/>
    <mergeCell ref="K34:L34"/>
    <mergeCell ref="I27:J27"/>
    <mergeCell ref="C32:E32"/>
    <mergeCell ref="C27:E27"/>
    <mergeCell ref="P8:R8"/>
    <mergeCell ref="M43:O43"/>
    <mergeCell ref="M38:O38"/>
    <mergeCell ref="P38:R38"/>
    <mergeCell ref="P31:R31"/>
    <mergeCell ref="C31:E31"/>
    <mergeCell ref="I31:J31"/>
    <mergeCell ref="C30:E30"/>
    <mergeCell ref="F30:H30"/>
    <mergeCell ref="P30:R30"/>
    <mergeCell ref="K26:L26"/>
    <mergeCell ref="F28:H28"/>
    <mergeCell ref="C29:E29"/>
    <mergeCell ref="F29:H29"/>
    <mergeCell ref="K30:L30"/>
    <mergeCell ref="K31:L31"/>
    <mergeCell ref="S11:T11"/>
    <mergeCell ref="P10:R10"/>
    <mergeCell ref="P13:R13"/>
    <mergeCell ref="C20:E20"/>
    <mergeCell ref="C21:E21"/>
    <mergeCell ref="F21:H21"/>
    <mergeCell ref="P16:R16"/>
    <mergeCell ref="C17:E17"/>
    <mergeCell ref="F17:H17"/>
    <mergeCell ref="C15:E15"/>
    <mergeCell ref="R4:T4"/>
    <mergeCell ref="O4:Q4"/>
    <mergeCell ref="S6:T6"/>
    <mergeCell ref="P15:R15"/>
    <mergeCell ref="M16:O16"/>
    <mergeCell ref="M11:O11"/>
    <mergeCell ref="P11:R11"/>
    <mergeCell ref="M14:O14"/>
    <mergeCell ref="P14:R14"/>
    <mergeCell ref="S10:T10"/>
    <mergeCell ref="P2:Q2"/>
    <mergeCell ref="R2:T2"/>
    <mergeCell ref="S22:T22"/>
    <mergeCell ref="S23:T23"/>
    <mergeCell ref="S15:T15"/>
    <mergeCell ref="S20:T20"/>
    <mergeCell ref="S21:T21"/>
    <mergeCell ref="M5:T5"/>
    <mergeCell ref="M10:O10"/>
    <mergeCell ref="S16:T16"/>
    <mergeCell ref="K50:L50"/>
    <mergeCell ref="K51:L51"/>
    <mergeCell ref="K46:L46"/>
    <mergeCell ref="K47:L47"/>
    <mergeCell ref="M49:O49"/>
    <mergeCell ref="P50:R50"/>
    <mergeCell ref="R63:T63"/>
    <mergeCell ref="R55:T55"/>
    <mergeCell ref="R56:T56"/>
    <mergeCell ref="R57:T57"/>
    <mergeCell ref="R58:T58"/>
    <mergeCell ref="R59:T59"/>
    <mergeCell ref="R62:T62"/>
    <mergeCell ref="R61:T61"/>
    <mergeCell ref="M46:O46"/>
    <mergeCell ref="P46:R46"/>
    <mergeCell ref="M47:O47"/>
    <mergeCell ref="P47:R47"/>
    <mergeCell ref="S51:T51"/>
    <mergeCell ref="R60:T60"/>
    <mergeCell ref="P48:R48"/>
    <mergeCell ref="K49:L49"/>
    <mergeCell ref="M51:O51"/>
    <mergeCell ref="M50:O50"/>
    <mergeCell ref="L62:N62"/>
    <mergeCell ref="I66:K66"/>
    <mergeCell ref="S52:T52"/>
    <mergeCell ref="K52:R52"/>
    <mergeCell ref="R66:T66"/>
    <mergeCell ref="O62:Q62"/>
    <mergeCell ref="O66:Q66"/>
    <mergeCell ref="O58:Q58"/>
    <mergeCell ref="O59:Q59"/>
    <mergeCell ref="O60:Q60"/>
    <mergeCell ref="O61:Q61"/>
    <mergeCell ref="L60:N60"/>
    <mergeCell ref="A66:H66"/>
    <mergeCell ref="A62:H62"/>
    <mergeCell ref="L58:N58"/>
    <mergeCell ref="L59:N59"/>
    <mergeCell ref="I62:K62"/>
    <mergeCell ref="L66:N66"/>
    <mergeCell ref="O63:Q63"/>
    <mergeCell ref="O64:Q64"/>
    <mergeCell ref="L55:N55"/>
    <mergeCell ref="L56:N56"/>
    <mergeCell ref="D46:J47"/>
    <mergeCell ref="D48:J49"/>
    <mergeCell ref="D50:J51"/>
    <mergeCell ref="D52:J52"/>
    <mergeCell ref="M48:O48"/>
    <mergeCell ref="S45:T45"/>
    <mergeCell ref="S42:T42"/>
    <mergeCell ref="R54:T54"/>
    <mergeCell ref="S46:T46"/>
    <mergeCell ref="O54:Q54"/>
    <mergeCell ref="S49:T49"/>
    <mergeCell ref="S50:T50"/>
    <mergeCell ref="R53:T53"/>
    <mergeCell ref="O53:Q53"/>
    <mergeCell ref="P51:R51"/>
    <mergeCell ref="S39:T39"/>
    <mergeCell ref="S28:T28"/>
    <mergeCell ref="S35:T35"/>
    <mergeCell ref="O55:Q55"/>
    <mergeCell ref="O56:Q56"/>
    <mergeCell ref="S38:T38"/>
    <mergeCell ref="S34:T34"/>
    <mergeCell ref="S31:T31"/>
    <mergeCell ref="S43:T43"/>
    <mergeCell ref="S44:T44"/>
    <mergeCell ref="K10:L10"/>
    <mergeCell ref="K11:L11"/>
    <mergeCell ref="P18:R18"/>
    <mergeCell ref="C23:E23"/>
    <mergeCell ref="C22:E22"/>
    <mergeCell ref="I11:J11"/>
    <mergeCell ref="F11:H11"/>
    <mergeCell ref="C11:E11"/>
    <mergeCell ref="M20:O20"/>
    <mergeCell ref="K22:L22"/>
    <mergeCell ref="K23:L23"/>
    <mergeCell ref="P17:R17"/>
    <mergeCell ref="S17:T17"/>
    <mergeCell ref="P20:R20"/>
    <mergeCell ref="S24:T24"/>
    <mergeCell ref="M17:O17"/>
    <mergeCell ref="M19:O19"/>
    <mergeCell ref="P19:R19"/>
    <mergeCell ref="C9:E9"/>
    <mergeCell ref="F9:H9"/>
    <mergeCell ref="I9:J9"/>
    <mergeCell ref="K9:L9"/>
    <mergeCell ref="F24:H24"/>
    <mergeCell ref="I21:J21"/>
    <mergeCell ref="I23:J23"/>
    <mergeCell ref="C10:E10"/>
    <mergeCell ref="I16:J16"/>
    <mergeCell ref="I10:J10"/>
    <mergeCell ref="C5:J5"/>
    <mergeCell ref="A5:B5"/>
    <mergeCell ref="F7:H7"/>
    <mergeCell ref="C7:E7"/>
    <mergeCell ref="K8:L8"/>
    <mergeCell ref="K7:L7"/>
    <mergeCell ref="A6:B6"/>
    <mergeCell ref="K5:L5"/>
    <mergeCell ref="K6:L6"/>
    <mergeCell ref="F6:H6"/>
    <mergeCell ref="A11:B11"/>
    <mergeCell ref="I12:J12"/>
    <mergeCell ref="A4:C4"/>
    <mergeCell ref="D4:F4"/>
    <mergeCell ref="H4:J4"/>
    <mergeCell ref="A8:B8"/>
    <mergeCell ref="C8:E8"/>
    <mergeCell ref="F8:H8"/>
    <mergeCell ref="I8:J8"/>
    <mergeCell ref="I6:J6"/>
    <mergeCell ref="A38:B38"/>
    <mergeCell ref="C16:E16"/>
    <mergeCell ref="F15:H15"/>
    <mergeCell ref="I17:J17"/>
    <mergeCell ref="A10:B10"/>
    <mergeCell ref="C6:E6"/>
    <mergeCell ref="I7:J7"/>
    <mergeCell ref="F10:H10"/>
    <mergeCell ref="A7:B7"/>
    <mergeCell ref="A9:B9"/>
    <mergeCell ref="C44:E44"/>
    <mergeCell ref="I15:J15"/>
    <mergeCell ref="I43:J43"/>
    <mergeCell ref="I44:J44"/>
    <mergeCell ref="I45:J45"/>
    <mergeCell ref="F32:H32"/>
    <mergeCell ref="F22:H22"/>
    <mergeCell ref="C19:E19"/>
    <mergeCell ref="F25:H25"/>
    <mergeCell ref="C25:E25"/>
    <mergeCell ref="K13:L13"/>
    <mergeCell ref="F14:H14"/>
    <mergeCell ref="I33:J33"/>
    <mergeCell ref="I25:J25"/>
    <mergeCell ref="F27:H27"/>
    <mergeCell ref="C28:E28"/>
    <mergeCell ref="C33:E33"/>
    <mergeCell ref="F33:H33"/>
    <mergeCell ref="I22:J22"/>
    <mergeCell ref="I32:J32"/>
    <mergeCell ref="K27:L27"/>
    <mergeCell ref="K35:L35"/>
    <mergeCell ref="K36:L36"/>
    <mergeCell ref="I18:J18"/>
    <mergeCell ref="F16:H16"/>
    <mergeCell ref="I19:J19"/>
    <mergeCell ref="F34:H34"/>
    <mergeCell ref="I34:J34"/>
    <mergeCell ref="I28:J28"/>
    <mergeCell ref="K24:L24"/>
    <mergeCell ref="A14:B14"/>
    <mergeCell ref="I13:J13"/>
    <mergeCell ref="I14:J14"/>
    <mergeCell ref="C13:E13"/>
    <mergeCell ref="C12:E12"/>
    <mergeCell ref="F12:H12"/>
    <mergeCell ref="C14:E14"/>
    <mergeCell ref="F13:H13"/>
    <mergeCell ref="K14:L14"/>
    <mergeCell ref="K38:L38"/>
    <mergeCell ref="K39:L39"/>
    <mergeCell ref="C41:E41"/>
    <mergeCell ref="F41:H41"/>
    <mergeCell ref="I39:J39"/>
    <mergeCell ref="K20:L20"/>
    <mergeCell ref="K21:L21"/>
    <mergeCell ref="F36:H36"/>
    <mergeCell ref="C35:E35"/>
    <mergeCell ref="K32:L32"/>
    <mergeCell ref="K33:L33"/>
    <mergeCell ref="A59:H59"/>
    <mergeCell ref="A34:B34"/>
    <mergeCell ref="C34:E34"/>
    <mergeCell ref="F37:H37"/>
    <mergeCell ref="F38:H38"/>
    <mergeCell ref="C46:C52"/>
    <mergeCell ref="A46:B52"/>
    <mergeCell ref="A45:H45"/>
    <mergeCell ref="K12:L12"/>
    <mergeCell ref="A15:B15"/>
    <mergeCell ref="A16:B16"/>
    <mergeCell ref="A63:H63"/>
    <mergeCell ref="K16:L16"/>
    <mergeCell ref="K17:L17"/>
    <mergeCell ref="K18:L18"/>
    <mergeCell ref="K19:L19"/>
    <mergeCell ref="A57:H57"/>
    <mergeCell ref="A58:H58"/>
    <mergeCell ref="F42:H42"/>
    <mergeCell ref="C43:E43"/>
    <mergeCell ref="F43:H43"/>
    <mergeCell ref="K40:L40"/>
    <mergeCell ref="A40:B40"/>
    <mergeCell ref="A41:B41"/>
    <mergeCell ref="A42:B42"/>
    <mergeCell ref="A43:B43"/>
    <mergeCell ref="C40:E40"/>
    <mergeCell ref="F40:H40"/>
    <mergeCell ref="K41:L41"/>
    <mergeCell ref="K42:L42"/>
    <mergeCell ref="K43:L43"/>
    <mergeCell ref="K44:L44"/>
    <mergeCell ref="I41:J41"/>
    <mergeCell ref="I42:J42"/>
    <mergeCell ref="I40:J40"/>
    <mergeCell ref="F39:H39"/>
    <mergeCell ref="A53:H53"/>
    <mergeCell ref="K48:L48"/>
    <mergeCell ref="I38:J38"/>
    <mergeCell ref="C38:E38"/>
    <mergeCell ref="A39:B39"/>
    <mergeCell ref="K45:L45"/>
    <mergeCell ref="A44:B44"/>
    <mergeCell ref="C42:E42"/>
    <mergeCell ref="C39:E39"/>
    <mergeCell ref="I35:J35"/>
    <mergeCell ref="I36:J36"/>
    <mergeCell ref="I37:J37"/>
    <mergeCell ref="C37:E37"/>
    <mergeCell ref="A33:B33"/>
    <mergeCell ref="A36:B36"/>
    <mergeCell ref="A37:B37"/>
    <mergeCell ref="F35:H35"/>
    <mergeCell ref="C36:E36"/>
    <mergeCell ref="A22:B22"/>
    <mergeCell ref="A23:B23"/>
    <mergeCell ref="A28:B28"/>
    <mergeCell ref="A29:B29"/>
    <mergeCell ref="A31:B31"/>
    <mergeCell ref="A32:B32"/>
    <mergeCell ref="M6:O6"/>
    <mergeCell ref="P6:R6"/>
    <mergeCell ref="A24:B24"/>
    <mergeCell ref="A26:B26"/>
    <mergeCell ref="A25:B25"/>
    <mergeCell ref="A27:B27"/>
    <mergeCell ref="A19:B19"/>
    <mergeCell ref="A20:B20"/>
    <mergeCell ref="A21:B21"/>
    <mergeCell ref="I20:J20"/>
    <mergeCell ref="C26:E26"/>
    <mergeCell ref="F26:H26"/>
    <mergeCell ref="A13:B13"/>
    <mergeCell ref="M22:O22"/>
    <mergeCell ref="A35:B35"/>
    <mergeCell ref="P23:R23"/>
    <mergeCell ref="M26:O26"/>
    <mergeCell ref="A30:B30"/>
    <mergeCell ref="F19:H19"/>
    <mergeCell ref="I29:J29"/>
    <mergeCell ref="S27:T27"/>
    <mergeCell ref="S25:T25"/>
    <mergeCell ref="M12:O12"/>
    <mergeCell ref="P12:R12"/>
    <mergeCell ref="M13:O13"/>
    <mergeCell ref="F23:H23"/>
    <mergeCell ref="F18:H18"/>
    <mergeCell ref="F20:H20"/>
    <mergeCell ref="I24:J24"/>
    <mergeCell ref="I26:J26"/>
    <mergeCell ref="S12:T12"/>
    <mergeCell ref="S13:T13"/>
    <mergeCell ref="S14:T14"/>
    <mergeCell ref="M32:O32"/>
    <mergeCell ref="P22:R22"/>
    <mergeCell ref="M23:O23"/>
    <mergeCell ref="M27:O27"/>
    <mergeCell ref="P26:R26"/>
    <mergeCell ref="S29:T29"/>
    <mergeCell ref="S26:T26"/>
    <mergeCell ref="K15:L15"/>
    <mergeCell ref="K25:L25"/>
    <mergeCell ref="K37:L37"/>
    <mergeCell ref="A12:B12"/>
    <mergeCell ref="M21:O21"/>
    <mergeCell ref="C18:E18"/>
    <mergeCell ref="A17:B17"/>
    <mergeCell ref="A18:B18"/>
    <mergeCell ref="C24:E24"/>
    <mergeCell ref="M18:O18"/>
    <mergeCell ref="M41:O41"/>
    <mergeCell ref="P41:R41"/>
    <mergeCell ref="M25:O25"/>
    <mergeCell ref="P25:R25"/>
    <mergeCell ref="P27:R27"/>
    <mergeCell ref="P21:R21"/>
    <mergeCell ref="M31:O31"/>
    <mergeCell ref="P28:R28"/>
    <mergeCell ref="P35:R35"/>
    <mergeCell ref="M33:O33"/>
    <mergeCell ref="S48:T48"/>
    <mergeCell ref="M30:O30"/>
    <mergeCell ref="S40:T40"/>
    <mergeCell ref="S41:T41"/>
    <mergeCell ref="S30:T30"/>
    <mergeCell ref="S36:T36"/>
    <mergeCell ref="S32:T32"/>
    <mergeCell ref="S33:T33"/>
    <mergeCell ref="M42:O42"/>
    <mergeCell ref="P42:R42"/>
    <mergeCell ref="A61:H61"/>
    <mergeCell ref="F44:H44"/>
    <mergeCell ref="S18:T18"/>
    <mergeCell ref="S19:T19"/>
    <mergeCell ref="M28:O28"/>
    <mergeCell ref="L53:N53"/>
    <mergeCell ref="I53:K53"/>
    <mergeCell ref="S47:T47"/>
    <mergeCell ref="O57:Q57"/>
    <mergeCell ref="I60:K60"/>
    <mergeCell ref="I61:K61"/>
    <mergeCell ref="I59:K59"/>
    <mergeCell ref="I57:K57"/>
    <mergeCell ref="I58:K58"/>
    <mergeCell ref="I64:K64"/>
    <mergeCell ref="L64:N64"/>
    <mergeCell ref="I63:K63"/>
    <mergeCell ref="L63:N63"/>
    <mergeCell ref="L61:N61"/>
    <mergeCell ref="A56:H56"/>
    <mergeCell ref="I54:K54"/>
    <mergeCell ref="I55:K55"/>
    <mergeCell ref="I56:K56"/>
    <mergeCell ref="L57:N57"/>
    <mergeCell ref="A55:H55"/>
    <mergeCell ref="A60:H60"/>
    <mergeCell ref="L54:N54"/>
    <mergeCell ref="R64:T64"/>
    <mergeCell ref="I65:K65"/>
    <mergeCell ref="L65:N65"/>
    <mergeCell ref="O65:Q65"/>
    <mergeCell ref="R65:T65"/>
    <mergeCell ref="A54:H54"/>
    <mergeCell ref="A64:H64"/>
    <mergeCell ref="A65:H65"/>
  </mergeCells>
  <dataValidations count="2">
    <dataValidation type="list" allowBlank="1" showInputMessage="1" sqref="F6:H44 P6:R51">
      <formula1>REASON2</formula1>
    </dataValidation>
    <dataValidation type="list" allowBlank="1" showInputMessage="1" sqref="C6:E44 M6:O51">
      <formula1>REASON1</formula1>
    </dataValidation>
  </dataValidations>
  <printOptions/>
  <pageMargins left="0.75" right="0" top="0" bottom="0" header="0.5" footer="0.5"/>
  <pageSetup fitToHeight="1" fitToWidth="1" horizontalDpi="600" verticalDpi="600" orientation="portrait" scale="89" r:id="rId2"/>
  <drawing r:id="rId1"/>
</worksheet>
</file>

<file path=xl/worksheets/sheet23.xml><?xml version="1.0" encoding="utf-8"?>
<worksheet xmlns="http://schemas.openxmlformats.org/spreadsheetml/2006/main" xmlns:r="http://schemas.openxmlformats.org/officeDocument/2006/relationships">
  <sheetPr>
    <tabColor rgb="FFFFFF99"/>
    <pageSetUpPr fitToPage="1"/>
  </sheetPr>
  <dimension ref="A1:T67"/>
  <sheetViews>
    <sheetView zoomScale="125" zoomScaleNormal="125" zoomScalePageLayoutView="0" workbookViewId="0" topLeftCell="A34">
      <selection activeCell="V65" sqref="V65"/>
    </sheetView>
  </sheetViews>
  <sheetFormatPr defaultColWidth="9.140625" defaultRowHeight="12.75"/>
  <cols>
    <col min="1" max="9" width="5.00390625" style="3" customWidth="1"/>
    <col min="10" max="11" width="5.00390625" style="4" customWidth="1"/>
    <col min="12" max="19" width="5.00390625" style="3" customWidth="1"/>
    <col min="20" max="20" width="5.00390625" style="4" customWidth="1"/>
    <col min="21" max="21" width="9.140625" style="4" customWidth="1"/>
    <col min="22" max="16384" width="9.140625" style="3" customWidth="1"/>
  </cols>
  <sheetData>
    <row r="1" spans="7:20" ht="18">
      <c r="G1" s="178"/>
      <c r="H1" s="178"/>
      <c r="I1" s="178"/>
      <c r="J1" s="178" t="s">
        <v>34</v>
      </c>
      <c r="K1" s="178"/>
      <c r="L1" s="178"/>
      <c r="M1" s="178"/>
      <c r="N1" s="178"/>
      <c r="Q1" s="8"/>
      <c r="R1" s="24"/>
      <c r="S1" s="24"/>
      <c r="T1" s="24"/>
    </row>
    <row r="2" spans="7:20" ht="12" customHeight="1">
      <c r="G2" s="15"/>
      <c r="H2" s="15"/>
      <c r="I2" s="15"/>
      <c r="J2" s="15" t="s">
        <v>363</v>
      </c>
      <c r="L2" s="15"/>
      <c r="M2" s="15"/>
      <c r="N2" s="15"/>
      <c r="O2" s="15"/>
      <c r="P2" s="370" t="s">
        <v>364</v>
      </c>
      <c r="Q2" s="370"/>
      <c r="R2" s="371">
        <v>6654</v>
      </c>
      <c r="S2" s="371"/>
      <c r="T2" s="371"/>
    </row>
    <row r="3" ht="3" customHeight="1"/>
    <row r="4" spans="1:20" ht="12" customHeight="1">
      <c r="A4" s="355" t="s">
        <v>345</v>
      </c>
      <c r="B4" s="356"/>
      <c r="C4" s="356"/>
      <c r="D4" s="350">
        <v>40878</v>
      </c>
      <c r="E4" s="327"/>
      <c r="F4" s="327"/>
      <c r="G4" s="13" t="s">
        <v>352</v>
      </c>
      <c r="H4" s="350">
        <v>40908</v>
      </c>
      <c r="I4" s="327"/>
      <c r="J4" s="327"/>
      <c r="K4" s="5"/>
      <c r="L4" s="6"/>
      <c r="O4" s="359" t="s">
        <v>354</v>
      </c>
      <c r="P4" s="359"/>
      <c r="Q4" s="359"/>
      <c r="R4" s="350">
        <v>40921</v>
      </c>
      <c r="S4" s="327"/>
      <c r="T4" s="327"/>
    </row>
    <row r="5" spans="1:20" ht="23.25" customHeight="1">
      <c r="A5" s="351" t="s">
        <v>346</v>
      </c>
      <c r="B5" s="352"/>
      <c r="C5" s="354" t="s">
        <v>349</v>
      </c>
      <c r="D5" s="339"/>
      <c r="E5" s="339"/>
      <c r="F5" s="339"/>
      <c r="G5" s="339"/>
      <c r="H5" s="339"/>
      <c r="I5" s="339"/>
      <c r="J5" s="339"/>
      <c r="K5" s="335" t="s">
        <v>353</v>
      </c>
      <c r="L5" s="300"/>
      <c r="M5" s="293" t="s">
        <v>347</v>
      </c>
      <c r="N5" s="294"/>
      <c r="O5" s="294"/>
      <c r="P5" s="294"/>
      <c r="Q5" s="294"/>
      <c r="R5" s="295"/>
      <c r="S5" s="295"/>
      <c r="T5" s="296"/>
    </row>
    <row r="6" spans="1:20" ht="12" customHeight="1">
      <c r="A6" s="353"/>
      <c r="B6" s="311"/>
      <c r="C6" s="375"/>
      <c r="D6" s="376"/>
      <c r="E6" s="376"/>
      <c r="F6" s="376"/>
      <c r="G6" s="376"/>
      <c r="H6" s="377"/>
      <c r="I6" s="297"/>
      <c r="J6" s="298"/>
      <c r="K6" s="333"/>
      <c r="L6" s="334"/>
      <c r="M6" s="372"/>
      <c r="N6" s="373"/>
      <c r="O6" s="373"/>
      <c r="P6" s="373"/>
      <c r="Q6" s="373"/>
      <c r="R6" s="374"/>
      <c r="S6" s="297"/>
      <c r="T6" s="298"/>
    </row>
    <row r="7" spans="1:20" ht="12" customHeight="1">
      <c r="A7" s="353"/>
      <c r="B7" s="311"/>
      <c r="C7" s="375"/>
      <c r="D7" s="376"/>
      <c r="E7" s="376"/>
      <c r="F7" s="376"/>
      <c r="G7" s="376"/>
      <c r="H7" s="377"/>
      <c r="I7" s="323"/>
      <c r="J7" s="322"/>
      <c r="K7" s="333"/>
      <c r="L7" s="334"/>
      <c r="M7" s="372"/>
      <c r="N7" s="373"/>
      <c r="O7" s="373"/>
      <c r="P7" s="373"/>
      <c r="Q7" s="373"/>
      <c r="R7" s="374"/>
      <c r="S7" s="297"/>
      <c r="T7" s="298"/>
    </row>
    <row r="8" spans="1:20" ht="12" customHeight="1">
      <c r="A8" s="353"/>
      <c r="B8" s="311"/>
      <c r="C8" s="375"/>
      <c r="D8" s="376"/>
      <c r="E8" s="376"/>
      <c r="F8" s="376"/>
      <c r="G8" s="376"/>
      <c r="H8" s="377"/>
      <c r="I8" s="323"/>
      <c r="J8" s="322"/>
      <c r="K8" s="333"/>
      <c r="L8" s="334"/>
      <c r="M8" s="372"/>
      <c r="N8" s="373"/>
      <c r="O8" s="373"/>
      <c r="P8" s="373"/>
      <c r="Q8" s="373"/>
      <c r="R8" s="374"/>
      <c r="S8" s="304"/>
      <c r="T8" s="305"/>
    </row>
    <row r="9" spans="1:20" ht="12" customHeight="1">
      <c r="A9" s="353"/>
      <c r="B9" s="311"/>
      <c r="C9" s="375"/>
      <c r="D9" s="376"/>
      <c r="E9" s="376"/>
      <c r="F9" s="376"/>
      <c r="G9" s="376"/>
      <c r="H9" s="377"/>
      <c r="I9" s="323"/>
      <c r="J9" s="322"/>
      <c r="K9" s="333"/>
      <c r="L9" s="334"/>
      <c r="M9" s="372"/>
      <c r="N9" s="373"/>
      <c r="O9" s="373"/>
      <c r="P9" s="373"/>
      <c r="Q9" s="373"/>
      <c r="R9" s="374"/>
      <c r="S9" s="297"/>
      <c r="T9" s="298"/>
    </row>
    <row r="10" spans="1:20" ht="12" customHeight="1">
      <c r="A10" s="353"/>
      <c r="B10" s="311"/>
      <c r="C10" s="375"/>
      <c r="D10" s="376"/>
      <c r="E10" s="376"/>
      <c r="F10" s="376"/>
      <c r="G10" s="376"/>
      <c r="H10" s="377"/>
      <c r="I10" s="323"/>
      <c r="J10" s="322"/>
      <c r="K10" s="333"/>
      <c r="L10" s="334"/>
      <c r="M10" s="372"/>
      <c r="N10" s="373"/>
      <c r="O10" s="373"/>
      <c r="P10" s="373"/>
      <c r="Q10" s="373"/>
      <c r="R10" s="374"/>
      <c r="S10" s="297"/>
      <c r="T10" s="298"/>
    </row>
    <row r="11" spans="1:20" ht="12" customHeight="1">
      <c r="A11" s="353"/>
      <c r="B11" s="311"/>
      <c r="C11" s="375"/>
      <c r="D11" s="376"/>
      <c r="E11" s="376"/>
      <c r="F11" s="376"/>
      <c r="G11" s="376"/>
      <c r="H11" s="377"/>
      <c r="I11" s="323"/>
      <c r="J11" s="322"/>
      <c r="K11" s="333"/>
      <c r="L11" s="334"/>
      <c r="M11" s="372"/>
      <c r="N11" s="373"/>
      <c r="O11" s="373"/>
      <c r="P11" s="373"/>
      <c r="Q11" s="373"/>
      <c r="R11" s="374"/>
      <c r="S11" s="297"/>
      <c r="T11" s="298"/>
    </row>
    <row r="12" spans="1:20" ht="12" customHeight="1">
      <c r="A12" s="353"/>
      <c r="B12" s="311"/>
      <c r="C12" s="375"/>
      <c r="D12" s="376"/>
      <c r="E12" s="376"/>
      <c r="F12" s="376"/>
      <c r="G12" s="376"/>
      <c r="H12" s="377"/>
      <c r="I12" s="323"/>
      <c r="J12" s="322"/>
      <c r="K12" s="333"/>
      <c r="L12" s="334"/>
      <c r="M12" s="372"/>
      <c r="N12" s="373"/>
      <c r="O12" s="373"/>
      <c r="P12" s="373"/>
      <c r="Q12" s="373"/>
      <c r="R12" s="374"/>
      <c r="S12" s="297"/>
      <c r="T12" s="298"/>
    </row>
    <row r="13" spans="1:20" ht="12" customHeight="1">
      <c r="A13" s="353"/>
      <c r="B13" s="311"/>
      <c r="C13" s="375"/>
      <c r="D13" s="376"/>
      <c r="E13" s="376"/>
      <c r="F13" s="376"/>
      <c r="G13" s="376"/>
      <c r="H13" s="377"/>
      <c r="I13" s="323"/>
      <c r="J13" s="322"/>
      <c r="K13" s="333"/>
      <c r="L13" s="334"/>
      <c r="M13" s="372"/>
      <c r="N13" s="373"/>
      <c r="O13" s="373"/>
      <c r="P13" s="373"/>
      <c r="Q13" s="373"/>
      <c r="R13" s="374"/>
      <c r="S13" s="297"/>
      <c r="T13" s="298"/>
    </row>
    <row r="14" spans="1:20" ht="12" customHeight="1">
      <c r="A14" s="353"/>
      <c r="B14" s="311"/>
      <c r="C14" s="375"/>
      <c r="D14" s="376"/>
      <c r="E14" s="376"/>
      <c r="F14" s="376"/>
      <c r="G14" s="376"/>
      <c r="H14" s="377"/>
      <c r="I14" s="329"/>
      <c r="J14" s="332"/>
      <c r="K14" s="333"/>
      <c r="L14" s="334"/>
      <c r="M14" s="372"/>
      <c r="N14" s="373"/>
      <c r="O14" s="373"/>
      <c r="P14" s="373"/>
      <c r="Q14" s="373"/>
      <c r="R14" s="374"/>
      <c r="S14" s="297"/>
      <c r="T14" s="298"/>
    </row>
    <row r="15" spans="1:20" ht="12" customHeight="1">
      <c r="A15" s="357"/>
      <c r="B15" s="358"/>
      <c r="C15" s="375"/>
      <c r="D15" s="376"/>
      <c r="E15" s="376"/>
      <c r="F15" s="376"/>
      <c r="G15" s="376"/>
      <c r="H15" s="377"/>
      <c r="I15" s="329"/>
      <c r="J15" s="332"/>
      <c r="K15" s="333"/>
      <c r="L15" s="334"/>
      <c r="M15" s="372"/>
      <c r="N15" s="373"/>
      <c r="O15" s="373"/>
      <c r="P15" s="373"/>
      <c r="Q15" s="373"/>
      <c r="R15" s="374"/>
      <c r="S15" s="297"/>
      <c r="T15" s="298"/>
    </row>
    <row r="16" spans="1:20" ht="12" customHeight="1">
      <c r="A16" s="357"/>
      <c r="B16" s="358"/>
      <c r="C16" s="375"/>
      <c r="D16" s="376"/>
      <c r="E16" s="376"/>
      <c r="F16" s="376"/>
      <c r="G16" s="376"/>
      <c r="H16" s="377"/>
      <c r="I16" s="329"/>
      <c r="J16" s="332"/>
      <c r="K16" s="333"/>
      <c r="L16" s="334"/>
      <c r="M16" s="372"/>
      <c r="N16" s="373"/>
      <c r="O16" s="373"/>
      <c r="P16" s="373"/>
      <c r="Q16" s="373"/>
      <c r="R16" s="374"/>
      <c r="S16" s="299"/>
      <c r="T16" s="300"/>
    </row>
    <row r="17" spans="1:20" ht="12" customHeight="1">
      <c r="A17" s="357"/>
      <c r="B17" s="358"/>
      <c r="C17" s="375"/>
      <c r="D17" s="376"/>
      <c r="E17" s="376"/>
      <c r="F17" s="376"/>
      <c r="G17" s="376"/>
      <c r="H17" s="377"/>
      <c r="I17" s="329"/>
      <c r="J17" s="332"/>
      <c r="K17" s="333"/>
      <c r="L17" s="334"/>
      <c r="M17" s="372"/>
      <c r="N17" s="373"/>
      <c r="O17" s="373"/>
      <c r="P17" s="373"/>
      <c r="Q17" s="373"/>
      <c r="R17" s="374"/>
      <c r="S17" s="331"/>
      <c r="T17" s="330"/>
    </row>
    <row r="18" spans="1:20" ht="12" customHeight="1">
      <c r="A18" s="357"/>
      <c r="B18" s="358"/>
      <c r="C18" s="375"/>
      <c r="D18" s="376"/>
      <c r="E18" s="376"/>
      <c r="F18" s="376"/>
      <c r="G18" s="376"/>
      <c r="H18" s="377"/>
      <c r="I18" s="329"/>
      <c r="J18" s="332"/>
      <c r="K18" s="333"/>
      <c r="L18" s="334"/>
      <c r="M18" s="372"/>
      <c r="N18" s="373"/>
      <c r="O18" s="373"/>
      <c r="P18" s="373"/>
      <c r="Q18" s="373"/>
      <c r="R18" s="374"/>
      <c r="S18" s="331"/>
      <c r="T18" s="330"/>
    </row>
    <row r="19" spans="1:20" ht="12" customHeight="1">
      <c r="A19" s="357"/>
      <c r="B19" s="358"/>
      <c r="C19" s="375"/>
      <c r="D19" s="376"/>
      <c r="E19" s="376"/>
      <c r="F19" s="376"/>
      <c r="G19" s="376"/>
      <c r="H19" s="377"/>
      <c r="I19" s="329"/>
      <c r="J19" s="332"/>
      <c r="K19" s="333"/>
      <c r="L19" s="334"/>
      <c r="M19" s="372"/>
      <c r="N19" s="373"/>
      <c r="O19" s="373"/>
      <c r="P19" s="373"/>
      <c r="Q19" s="373"/>
      <c r="R19" s="374"/>
      <c r="S19" s="331"/>
      <c r="T19" s="330"/>
    </row>
    <row r="20" spans="1:20" ht="12" customHeight="1">
      <c r="A20" s="357"/>
      <c r="B20" s="358"/>
      <c r="C20" s="375"/>
      <c r="D20" s="376"/>
      <c r="E20" s="376"/>
      <c r="F20" s="376"/>
      <c r="G20" s="376"/>
      <c r="H20" s="377"/>
      <c r="I20" s="329"/>
      <c r="J20" s="332"/>
      <c r="K20" s="347"/>
      <c r="L20" s="300"/>
      <c r="M20" s="372"/>
      <c r="N20" s="373"/>
      <c r="O20" s="373"/>
      <c r="P20" s="373"/>
      <c r="Q20" s="373"/>
      <c r="R20" s="374"/>
      <c r="S20" s="331"/>
      <c r="T20" s="330"/>
    </row>
    <row r="21" spans="1:20" ht="12" customHeight="1">
      <c r="A21" s="357"/>
      <c r="B21" s="358"/>
      <c r="C21" s="375"/>
      <c r="D21" s="376"/>
      <c r="E21" s="376"/>
      <c r="F21" s="376"/>
      <c r="G21" s="376"/>
      <c r="H21" s="377"/>
      <c r="I21" s="329"/>
      <c r="J21" s="332"/>
      <c r="K21" s="347"/>
      <c r="L21" s="300"/>
      <c r="M21" s="372"/>
      <c r="N21" s="373"/>
      <c r="O21" s="373"/>
      <c r="P21" s="373"/>
      <c r="Q21" s="373"/>
      <c r="R21" s="374"/>
      <c r="S21" s="331"/>
      <c r="T21" s="330"/>
    </row>
    <row r="22" spans="1:20" ht="12" customHeight="1">
      <c r="A22" s="357"/>
      <c r="B22" s="358"/>
      <c r="C22" s="375"/>
      <c r="D22" s="376"/>
      <c r="E22" s="376"/>
      <c r="F22" s="376"/>
      <c r="G22" s="376"/>
      <c r="H22" s="377"/>
      <c r="I22" s="329"/>
      <c r="J22" s="332"/>
      <c r="K22" s="347"/>
      <c r="L22" s="300"/>
      <c r="M22" s="372"/>
      <c r="N22" s="373"/>
      <c r="O22" s="373"/>
      <c r="P22" s="373"/>
      <c r="Q22" s="373"/>
      <c r="R22" s="374"/>
      <c r="S22" s="331"/>
      <c r="T22" s="330"/>
    </row>
    <row r="23" spans="1:20" ht="12" customHeight="1">
      <c r="A23" s="357"/>
      <c r="B23" s="358"/>
      <c r="C23" s="375"/>
      <c r="D23" s="376"/>
      <c r="E23" s="376"/>
      <c r="F23" s="376"/>
      <c r="G23" s="376"/>
      <c r="H23" s="377"/>
      <c r="I23" s="329"/>
      <c r="J23" s="332"/>
      <c r="K23" s="347"/>
      <c r="L23" s="300"/>
      <c r="M23" s="372"/>
      <c r="N23" s="373"/>
      <c r="O23" s="373"/>
      <c r="P23" s="373"/>
      <c r="Q23" s="373"/>
      <c r="R23" s="374"/>
      <c r="S23" s="331"/>
      <c r="T23" s="330"/>
    </row>
    <row r="24" spans="1:20" ht="12" customHeight="1">
      <c r="A24" s="357"/>
      <c r="B24" s="358"/>
      <c r="C24" s="375"/>
      <c r="D24" s="376"/>
      <c r="E24" s="376"/>
      <c r="F24" s="376"/>
      <c r="G24" s="376"/>
      <c r="H24" s="377"/>
      <c r="I24" s="329"/>
      <c r="J24" s="332"/>
      <c r="K24" s="347"/>
      <c r="L24" s="300"/>
      <c r="M24" s="372"/>
      <c r="N24" s="373"/>
      <c r="O24" s="373"/>
      <c r="P24" s="373"/>
      <c r="Q24" s="373"/>
      <c r="R24" s="374"/>
      <c r="S24" s="331"/>
      <c r="T24" s="330"/>
    </row>
    <row r="25" spans="1:20" ht="12" customHeight="1">
      <c r="A25" s="357"/>
      <c r="B25" s="358"/>
      <c r="C25" s="375"/>
      <c r="D25" s="376"/>
      <c r="E25" s="376"/>
      <c r="F25" s="376"/>
      <c r="G25" s="376"/>
      <c r="H25" s="377"/>
      <c r="I25" s="329"/>
      <c r="J25" s="332"/>
      <c r="K25" s="347"/>
      <c r="L25" s="300"/>
      <c r="M25" s="372"/>
      <c r="N25" s="373"/>
      <c r="O25" s="373"/>
      <c r="P25" s="373"/>
      <c r="Q25" s="373"/>
      <c r="R25" s="374"/>
      <c r="S25" s="331"/>
      <c r="T25" s="330"/>
    </row>
    <row r="26" spans="1:20" ht="12" customHeight="1">
      <c r="A26" s="357"/>
      <c r="B26" s="358"/>
      <c r="C26" s="375"/>
      <c r="D26" s="376"/>
      <c r="E26" s="376"/>
      <c r="F26" s="376"/>
      <c r="G26" s="376"/>
      <c r="H26" s="377"/>
      <c r="I26" s="329"/>
      <c r="J26" s="332"/>
      <c r="K26" s="347"/>
      <c r="L26" s="300"/>
      <c r="M26" s="372"/>
      <c r="N26" s="373"/>
      <c r="O26" s="373"/>
      <c r="P26" s="373"/>
      <c r="Q26" s="373"/>
      <c r="R26" s="374"/>
      <c r="S26" s="331"/>
      <c r="T26" s="330"/>
    </row>
    <row r="27" spans="1:20" ht="12" customHeight="1">
      <c r="A27" s="357"/>
      <c r="B27" s="358"/>
      <c r="C27" s="375"/>
      <c r="D27" s="376"/>
      <c r="E27" s="376"/>
      <c r="F27" s="376"/>
      <c r="G27" s="376"/>
      <c r="H27" s="377"/>
      <c r="I27" s="329"/>
      <c r="J27" s="332"/>
      <c r="K27" s="347"/>
      <c r="L27" s="300"/>
      <c r="M27" s="372"/>
      <c r="N27" s="373"/>
      <c r="O27" s="373"/>
      <c r="P27" s="373"/>
      <c r="Q27" s="373"/>
      <c r="R27" s="374"/>
      <c r="S27" s="331"/>
      <c r="T27" s="330"/>
    </row>
    <row r="28" spans="1:20" ht="12" customHeight="1">
      <c r="A28" s="357"/>
      <c r="B28" s="358"/>
      <c r="C28" s="375"/>
      <c r="D28" s="376"/>
      <c r="E28" s="376"/>
      <c r="F28" s="376"/>
      <c r="G28" s="376"/>
      <c r="H28" s="377"/>
      <c r="I28" s="329"/>
      <c r="J28" s="332"/>
      <c r="K28" s="347"/>
      <c r="L28" s="300"/>
      <c r="M28" s="372"/>
      <c r="N28" s="373"/>
      <c r="O28" s="373"/>
      <c r="P28" s="373"/>
      <c r="Q28" s="373"/>
      <c r="R28" s="374"/>
      <c r="S28" s="331"/>
      <c r="T28" s="330"/>
    </row>
    <row r="29" spans="1:20" ht="12" customHeight="1">
      <c r="A29" s="357"/>
      <c r="B29" s="358"/>
      <c r="C29" s="375"/>
      <c r="D29" s="376"/>
      <c r="E29" s="376"/>
      <c r="F29" s="376"/>
      <c r="G29" s="376"/>
      <c r="H29" s="377"/>
      <c r="I29" s="329"/>
      <c r="J29" s="332"/>
      <c r="K29" s="347"/>
      <c r="L29" s="300"/>
      <c r="M29" s="372"/>
      <c r="N29" s="373"/>
      <c r="O29" s="373"/>
      <c r="P29" s="373"/>
      <c r="Q29" s="373"/>
      <c r="R29" s="374"/>
      <c r="S29" s="331"/>
      <c r="T29" s="330"/>
    </row>
    <row r="30" spans="1:20" ht="12" customHeight="1">
      <c r="A30" s="357"/>
      <c r="B30" s="358"/>
      <c r="C30" s="375"/>
      <c r="D30" s="376"/>
      <c r="E30" s="376"/>
      <c r="F30" s="376"/>
      <c r="G30" s="376"/>
      <c r="H30" s="377"/>
      <c r="I30" s="329"/>
      <c r="J30" s="332"/>
      <c r="K30" s="347"/>
      <c r="L30" s="300"/>
      <c r="M30" s="372"/>
      <c r="N30" s="373"/>
      <c r="O30" s="373"/>
      <c r="P30" s="373"/>
      <c r="Q30" s="373"/>
      <c r="R30" s="374"/>
      <c r="S30" s="331"/>
      <c r="T30" s="330"/>
    </row>
    <row r="31" spans="1:20" ht="12" customHeight="1">
      <c r="A31" s="357"/>
      <c r="B31" s="358"/>
      <c r="C31" s="375"/>
      <c r="D31" s="376"/>
      <c r="E31" s="376"/>
      <c r="F31" s="376"/>
      <c r="G31" s="376"/>
      <c r="H31" s="377"/>
      <c r="I31" s="329"/>
      <c r="J31" s="332"/>
      <c r="K31" s="347"/>
      <c r="L31" s="300"/>
      <c r="M31" s="372"/>
      <c r="N31" s="373"/>
      <c r="O31" s="373"/>
      <c r="P31" s="373"/>
      <c r="Q31" s="373"/>
      <c r="R31" s="374"/>
      <c r="S31" s="331"/>
      <c r="T31" s="330"/>
    </row>
    <row r="32" spans="1:20" ht="12" customHeight="1">
      <c r="A32" s="357"/>
      <c r="B32" s="358"/>
      <c r="C32" s="375"/>
      <c r="D32" s="376"/>
      <c r="E32" s="376"/>
      <c r="F32" s="376"/>
      <c r="G32" s="376"/>
      <c r="H32" s="377"/>
      <c r="I32" s="329"/>
      <c r="J32" s="332"/>
      <c r="K32" s="347"/>
      <c r="L32" s="300"/>
      <c r="M32" s="372"/>
      <c r="N32" s="373"/>
      <c r="O32" s="373"/>
      <c r="P32" s="373"/>
      <c r="Q32" s="373"/>
      <c r="R32" s="374"/>
      <c r="S32" s="331"/>
      <c r="T32" s="330"/>
    </row>
    <row r="33" spans="1:20" ht="12" customHeight="1">
      <c r="A33" s="357"/>
      <c r="B33" s="369"/>
      <c r="C33" s="375"/>
      <c r="D33" s="376"/>
      <c r="E33" s="376"/>
      <c r="F33" s="376"/>
      <c r="G33" s="376"/>
      <c r="H33" s="377"/>
      <c r="I33" s="329"/>
      <c r="J33" s="332"/>
      <c r="K33" s="347"/>
      <c r="L33" s="300"/>
      <c r="M33" s="372"/>
      <c r="N33" s="373"/>
      <c r="O33" s="373"/>
      <c r="P33" s="373"/>
      <c r="Q33" s="373"/>
      <c r="R33" s="374"/>
      <c r="S33" s="331"/>
      <c r="T33" s="330"/>
    </row>
    <row r="34" spans="1:20" ht="12" customHeight="1">
      <c r="A34" s="357"/>
      <c r="B34" s="358"/>
      <c r="C34" s="375"/>
      <c r="D34" s="376"/>
      <c r="E34" s="376"/>
      <c r="F34" s="376"/>
      <c r="G34" s="376"/>
      <c r="H34" s="377"/>
      <c r="I34" s="329"/>
      <c r="J34" s="332"/>
      <c r="K34" s="347"/>
      <c r="L34" s="300"/>
      <c r="M34" s="372"/>
      <c r="N34" s="373"/>
      <c r="O34" s="373"/>
      <c r="P34" s="373"/>
      <c r="Q34" s="373"/>
      <c r="R34" s="374"/>
      <c r="S34" s="331"/>
      <c r="T34" s="330"/>
    </row>
    <row r="35" spans="1:20" ht="12" customHeight="1">
      <c r="A35" s="357"/>
      <c r="B35" s="358"/>
      <c r="C35" s="375"/>
      <c r="D35" s="376"/>
      <c r="E35" s="376"/>
      <c r="F35" s="376"/>
      <c r="G35" s="376"/>
      <c r="H35" s="377"/>
      <c r="I35" s="329"/>
      <c r="J35" s="332"/>
      <c r="K35" s="347"/>
      <c r="L35" s="300"/>
      <c r="M35" s="372"/>
      <c r="N35" s="373"/>
      <c r="O35" s="373"/>
      <c r="P35" s="373"/>
      <c r="Q35" s="373"/>
      <c r="R35" s="374"/>
      <c r="S35" s="331"/>
      <c r="T35" s="330"/>
    </row>
    <row r="36" spans="1:20" ht="12" customHeight="1">
      <c r="A36" s="357"/>
      <c r="B36" s="358"/>
      <c r="C36" s="375"/>
      <c r="D36" s="376"/>
      <c r="E36" s="376"/>
      <c r="F36" s="376"/>
      <c r="G36" s="376"/>
      <c r="H36" s="377"/>
      <c r="I36" s="329"/>
      <c r="J36" s="332"/>
      <c r="K36" s="347"/>
      <c r="L36" s="300"/>
      <c r="M36" s="372"/>
      <c r="N36" s="373"/>
      <c r="O36" s="373"/>
      <c r="P36" s="373"/>
      <c r="Q36" s="373"/>
      <c r="R36" s="374"/>
      <c r="S36" s="331"/>
      <c r="T36" s="330"/>
    </row>
    <row r="37" spans="1:20" ht="12" customHeight="1">
      <c r="A37" s="357"/>
      <c r="B37" s="369"/>
      <c r="C37" s="375"/>
      <c r="D37" s="376"/>
      <c r="E37" s="376"/>
      <c r="F37" s="376"/>
      <c r="G37" s="376"/>
      <c r="H37" s="377"/>
      <c r="I37" s="329"/>
      <c r="J37" s="332"/>
      <c r="K37" s="347"/>
      <c r="L37" s="300"/>
      <c r="M37" s="372"/>
      <c r="N37" s="373"/>
      <c r="O37" s="373"/>
      <c r="P37" s="373"/>
      <c r="Q37" s="373"/>
      <c r="R37" s="374"/>
      <c r="S37" s="331"/>
      <c r="T37" s="330"/>
    </row>
    <row r="38" spans="1:20" ht="12" customHeight="1">
      <c r="A38" s="353"/>
      <c r="B38" s="311"/>
      <c r="C38" s="375"/>
      <c r="D38" s="376"/>
      <c r="E38" s="376"/>
      <c r="F38" s="376"/>
      <c r="G38" s="376"/>
      <c r="H38" s="377"/>
      <c r="I38" s="323"/>
      <c r="J38" s="322"/>
      <c r="K38" s="347"/>
      <c r="L38" s="300"/>
      <c r="M38" s="372"/>
      <c r="N38" s="373"/>
      <c r="O38" s="373"/>
      <c r="P38" s="373"/>
      <c r="Q38" s="373"/>
      <c r="R38" s="374"/>
      <c r="S38" s="331"/>
      <c r="T38" s="330"/>
    </row>
    <row r="39" spans="1:20" ht="12" customHeight="1">
      <c r="A39" s="353"/>
      <c r="B39" s="311"/>
      <c r="C39" s="375"/>
      <c r="D39" s="376"/>
      <c r="E39" s="376"/>
      <c r="F39" s="376"/>
      <c r="G39" s="376"/>
      <c r="H39" s="377"/>
      <c r="I39" s="323"/>
      <c r="J39" s="322"/>
      <c r="K39" s="347"/>
      <c r="L39" s="300"/>
      <c r="M39" s="372"/>
      <c r="N39" s="373"/>
      <c r="O39" s="373"/>
      <c r="P39" s="373"/>
      <c r="Q39" s="373"/>
      <c r="R39" s="374"/>
      <c r="S39" s="331"/>
      <c r="T39" s="330"/>
    </row>
    <row r="40" spans="1:20" ht="12" customHeight="1">
      <c r="A40" s="353"/>
      <c r="B40" s="311"/>
      <c r="C40" s="375"/>
      <c r="D40" s="376"/>
      <c r="E40" s="376"/>
      <c r="F40" s="376"/>
      <c r="G40" s="376"/>
      <c r="H40" s="377"/>
      <c r="I40" s="323"/>
      <c r="J40" s="322"/>
      <c r="K40" s="347"/>
      <c r="L40" s="300"/>
      <c r="M40" s="372"/>
      <c r="N40" s="373"/>
      <c r="O40" s="373"/>
      <c r="P40" s="373"/>
      <c r="Q40" s="373"/>
      <c r="R40" s="374"/>
      <c r="S40" s="331"/>
      <c r="T40" s="330"/>
    </row>
    <row r="41" spans="1:20" ht="12" customHeight="1">
      <c r="A41" s="353"/>
      <c r="B41" s="311"/>
      <c r="C41" s="375"/>
      <c r="D41" s="376"/>
      <c r="E41" s="376"/>
      <c r="F41" s="376"/>
      <c r="G41" s="376"/>
      <c r="H41" s="377"/>
      <c r="I41" s="323"/>
      <c r="J41" s="322"/>
      <c r="K41" s="347"/>
      <c r="L41" s="300"/>
      <c r="M41" s="372"/>
      <c r="N41" s="373"/>
      <c r="O41" s="373"/>
      <c r="P41" s="373"/>
      <c r="Q41" s="373"/>
      <c r="R41" s="374"/>
      <c r="S41" s="331"/>
      <c r="T41" s="330"/>
    </row>
    <row r="42" spans="1:20" ht="12" customHeight="1">
      <c r="A42" s="353"/>
      <c r="B42" s="311"/>
      <c r="C42" s="375"/>
      <c r="D42" s="376"/>
      <c r="E42" s="376"/>
      <c r="F42" s="376"/>
      <c r="G42" s="376"/>
      <c r="H42" s="377"/>
      <c r="I42" s="323"/>
      <c r="J42" s="322"/>
      <c r="K42" s="347"/>
      <c r="L42" s="300"/>
      <c r="M42" s="372"/>
      <c r="N42" s="373"/>
      <c r="O42" s="373"/>
      <c r="P42" s="373"/>
      <c r="Q42" s="373"/>
      <c r="R42" s="374"/>
      <c r="S42" s="331"/>
      <c r="T42" s="330"/>
    </row>
    <row r="43" spans="1:20" ht="12" customHeight="1">
      <c r="A43" s="353"/>
      <c r="B43" s="311"/>
      <c r="C43" s="375"/>
      <c r="D43" s="376"/>
      <c r="E43" s="376"/>
      <c r="F43" s="376"/>
      <c r="G43" s="376"/>
      <c r="H43" s="377"/>
      <c r="I43" s="323"/>
      <c r="J43" s="322"/>
      <c r="K43" s="347"/>
      <c r="L43" s="300"/>
      <c r="M43" s="372"/>
      <c r="N43" s="373"/>
      <c r="O43" s="373"/>
      <c r="P43" s="373"/>
      <c r="Q43" s="373"/>
      <c r="R43" s="374"/>
      <c r="S43" s="331"/>
      <c r="T43" s="330"/>
    </row>
    <row r="44" spans="1:20" ht="12" customHeight="1">
      <c r="A44" s="353"/>
      <c r="B44" s="311"/>
      <c r="C44" s="375"/>
      <c r="D44" s="376"/>
      <c r="E44" s="376"/>
      <c r="F44" s="376"/>
      <c r="G44" s="376"/>
      <c r="H44" s="377"/>
      <c r="I44" s="323"/>
      <c r="J44" s="322"/>
      <c r="K44" s="347"/>
      <c r="L44" s="300"/>
      <c r="M44" s="372"/>
      <c r="N44" s="373"/>
      <c r="O44" s="373"/>
      <c r="P44" s="373"/>
      <c r="Q44" s="373"/>
      <c r="R44" s="374"/>
      <c r="S44" s="329"/>
      <c r="T44" s="330"/>
    </row>
    <row r="45" spans="1:20" ht="12" customHeight="1">
      <c r="A45" s="380" t="s">
        <v>366</v>
      </c>
      <c r="B45" s="381"/>
      <c r="C45" s="381"/>
      <c r="D45" s="381"/>
      <c r="E45" s="381"/>
      <c r="F45" s="381"/>
      <c r="G45" s="381"/>
      <c r="H45" s="382"/>
      <c r="I45" s="324">
        <f>SUM(I6:J44)</f>
        <v>0</v>
      </c>
      <c r="J45" s="325"/>
      <c r="K45" s="347"/>
      <c r="L45" s="300"/>
      <c r="M45" s="372"/>
      <c r="N45" s="373"/>
      <c r="O45" s="373"/>
      <c r="P45" s="373"/>
      <c r="Q45" s="373"/>
      <c r="R45" s="374"/>
      <c r="S45" s="329"/>
      <c r="T45" s="330"/>
    </row>
    <row r="46" spans="1:20" ht="12" customHeight="1">
      <c r="A46" s="312" t="s">
        <v>355</v>
      </c>
      <c r="B46" s="313"/>
      <c r="C46" s="344" t="s">
        <v>357</v>
      </c>
      <c r="D46" s="320"/>
      <c r="E46" s="313"/>
      <c r="F46" s="313"/>
      <c r="G46" s="313"/>
      <c r="H46" s="313"/>
      <c r="I46" s="313"/>
      <c r="J46" s="321"/>
      <c r="K46" s="347"/>
      <c r="L46" s="300"/>
      <c r="M46" s="372"/>
      <c r="N46" s="373"/>
      <c r="O46" s="373"/>
      <c r="P46" s="373"/>
      <c r="Q46" s="373"/>
      <c r="R46" s="374"/>
      <c r="S46" s="329"/>
      <c r="T46" s="330"/>
    </row>
    <row r="47" spans="1:20" ht="12" customHeight="1">
      <c r="A47" s="314"/>
      <c r="B47" s="315"/>
      <c r="C47" s="345"/>
      <c r="D47" s="317"/>
      <c r="E47" s="317"/>
      <c r="F47" s="317"/>
      <c r="G47" s="317"/>
      <c r="H47" s="317"/>
      <c r="I47" s="317"/>
      <c r="J47" s="322"/>
      <c r="K47" s="347"/>
      <c r="L47" s="300"/>
      <c r="M47" s="372"/>
      <c r="N47" s="373"/>
      <c r="O47" s="373"/>
      <c r="P47" s="373"/>
      <c r="Q47" s="373"/>
      <c r="R47" s="374"/>
      <c r="S47" s="329"/>
      <c r="T47" s="330"/>
    </row>
    <row r="48" spans="1:20" ht="12" customHeight="1">
      <c r="A48" s="314"/>
      <c r="B48" s="315"/>
      <c r="C48" s="345"/>
      <c r="D48" s="320"/>
      <c r="E48" s="313"/>
      <c r="F48" s="313"/>
      <c r="G48" s="313"/>
      <c r="H48" s="313"/>
      <c r="I48" s="313"/>
      <c r="J48" s="321"/>
      <c r="K48" s="347"/>
      <c r="L48" s="300"/>
      <c r="M48" s="372"/>
      <c r="N48" s="373"/>
      <c r="O48" s="373"/>
      <c r="P48" s="373"/>
      <c r="Q48" s="373"/>
      <c r="R48" s="374"/>
      <c r="S48" s="329"/>
      <c r="T48" s="330"/>
    </row>
    <row r="49" spans="1:20" ht="12" customHeight="1">
      <c r="A49" s="314"/>
      <c r="B49" s="315"/>
      <c r="C49" s="345"/>
      <c r="D49" s="317"/>
      <c r="E49" s="317"/>
      <c r="F49" s="317"/>
      <c r="G49" s="317"/>
      <c r="H49" s="317"/>
      <c r="I49" s="317"/>
      <c r="J49" s="322"/>
      <c r="K49" s="347"/>
      <c r="L49" s="300"/>
      <c r="M49" s="372"/>
      <c r="N49" s="373"/>
      <c r="O49" s="373"/>
      <c r="P49" s="373"/>
      <c r="Q49" s="373"/>
      <c r="R49" s="374"/>
      <c r="S49" s="329"/>
      <c r="T49" s="330"/>
    </row>
    <row r="50" spans="1:20" ht="12" customHeight="1">
      <c r="A50" s="314"/>
      <c r="B50" s="315"/>
      <c r="C50" s="345"/>
      <c r="D50" s="320"/>
      <c r="E50" s="313"/>
      <c r="F50" s="313"/>
      <c r="G50" s="313"/>
      <c r="H50" s="313"/>
      <c r="I50" s="313"/>
      <c r="J50" s="321"/>
      <c r="K50" s="347"/>
      <c r="L50" s="300"/>
      <c r="M50" s="372"/>
      <c r="N50" s="373"/>
      <c r="O50" s="373"/>
      <c r="P50" s="373"/>
      <c r="Q50" s="373"/>
      <c r="R50" s="374"/>
      <c r="S50" s="329"/>
      <c r="T50" s="330"/>
    </row>
    <row r="51" spans="1:20" ht="12" customHeight="1">
      <c r="A51" s="314"/>
      <c r="B51" s="315"/>
      <c r="C51" s="345"/>
      <c r="D51" s="317"/>
      <c r="E51" s="317"/>
      <c r="F51" s="317"/>
      <c r="G51" s="317"/>
      <c r="H51" s="317"/>
      <c r="I51" s="317"/>
      <c r="J51" s="322"/>
      <c r="K51" s="347"/>
      <c r="L51" s="300"/>
      <c r="M51" s="372"/>
      <c r="N51" s="373"/>
      <c r="O51" s="373"/>
      <c r="P51" s="373"/>
      <c r="Q51" s="373"/>
      <c r="R51" s="374"/>
      <c r="S51" s="323"/>
      <c r="T51" s="322"/>
    </row>
    <row r="52" spans="1:20" ht="12" customHeight="1">
      <c r="A52" s="316"/>
      <c r="B52" s="317"/>
      <c r="C52" s="346"/>
      <c r="D52" s="326" t="s">
        <v>356</v>
      </c>
      <c r="E52" s="327"/>
      <c r="F52" s="327"/>
      <c r="G52" s="327"/>
      <c r="H52" s="327"/>
      <c r="I52" s="327"/>
      <c r="J52" s="328"/>
      <c r="K52" s="318" t="s">
        <v>365</v>
      </c>
      <c r="L52" s="319"/>
      <c r="M52" s="319"/>
      <c r="N52" s="319"/>
      <c r="O52" s="319"/>
      <c r="P52" s="319"/>
      <c r="Q52" s="319"/>
      <c r="R52" s="300"/>
      <c r="S52" s="324">
        <f>SUM(S6:T51)</f>
        <v>0</v>
      </c>
      <c r="T52" s="325"/>
    </row>
    <row r="53" spans="1:20" ht="23.25" customHeight="1">
      <c r="A53" s="306" t="s">
        <v>362</v>
      </c>
      <c r="B53" s="306"/>
      <c r="C53" s="306"/>
      <c r="D53" s="306"/>
      <c r="E53" s="306"/>
      <c r="F53" s="306"/>
      <c r="G53" s="306"/>
      <c r="H53" s="306"/>
      <c r="I53" s="306" t="s">
        <v>358</v>
      </c>
      <c r="J53" s="306"/>
      <c r="K53" s="306"/>
      <c r="L53" s="306" t="s">
        <v>361</v>
      </c>
      <c r="M53" s="306"/>
      <c r="N53" s="306"/>
      <c r="O53" s="306" t="s">
        <v>359</v>
      </c>
      <c r="P53" s="306"/>
      <c r="Q53" s="306"/>
      <c r="R53" s="306" t="s">
        <v>360</v>
      </c>
      <c r="S53" s="306"/>
      <c r="T53" s="306"/>
    </row>
    <row r="54" spans="1:20" ht="12.75">
      <c r="A54" s="337" t="s">
        <v>35</v>
      </c>
      <c r="B54" s="305"/>
      <c r="C54" s="305"/>
      <c r="D54" s="305"/>
      <c r="E54" s="305"/>
      <c r="F54" s="305"/>
      <c r="G54" s="305"/>
      <c r="H54" s="305"/>
      <c r="I54" s="361">
        <f>Nov!R54</f>
        <v>-664.36</v>
      </c>
      <c r="J54" s="361"/>
      <c r="K54" s="361"/>
      <c r="L54" s="343">
        <f>SUMIF(C6:C44,"Dues-VFW",I6:I44)</f>
        <v>0</v>
      </c>
      <c r="M54" s="343"/>
      <c r="N54" s="343"/>
      <c r="O54" s="343">
        <f>SUMIF(M6:M51,"Dues-VFW",S6:S51)</f>
        <v>0</v>
      </c>
      <c r="P54" s="343"/>
      <c r="Q54" s="343"/>
      <c r="R54" s="361">
        <f aca="true" t="shared" si="0" ref="R54:R62">I54+L54-O54</f>
        <v>-664.36</v>
      </c>
      <c r="S54" s="361"/>
      <c r="T54" s="361"/>
    </row>
    <row r="55" spans="1:20" ht="12.75">
      <c r="A55" s="338" t="s">
        <v>37</v>
      </c>
      <c r="B55" s="339"/>
      <c r="C55" s="339"/>
      <c r="D55" s="339"/>
      <c r="E55" s="339"/>
      <c r="F55" s="339"/>
      <c r="G55" s="339"/>
      <c r="H55" s="339"/>
      <c r="I55" s="361">
        <f>Nov!R55</f>
        <v>0</v>
      </c>
      <c r="J55" s="361"/>
      <c r="K55" s="361"/>
      <c r="L55" s="343">
        <v>0</v>
      </c>
      <c r="M55" s="343"/>
      <c r="N55" s="343"/>
      <c r="O55" s="343">
        <v>0</v>
      </c>
      <c r="P55" s="343"/>
      <c r="Q55" s="343"/>
      <c r="R55" s="361">
        <f t="shared" si="0"/>
        <v>0</v>
      </c>
      <c r="S55" s="361"/>
      <c r="T55" s="361"/>
    </row>
    <row r="56" spans="1:20" ht="12.75">
      <c r="A56" s="338" t="s">
        <v>36</v>
      </c>
      <c r="B56" s="339"/>
      <c r="C56" s="339"/>
      <c r="D56" s="339"/>
      <c r="E56" s="339"/>
      <c r="F56" s="339"/>
      <c r="G56" s="339"/>
      <c r="H56" s="339"/>
      <c r="I56" s="361">
        <f>Nov!R56</f>
        <v>-5117.220000000007</v>
      </c>
      <c r="J56" s="361"/>
      <c r="K56" s="361"/>
      <c r="L56" s="343">
        <f>I45-L54-L55-L57-L58-L59-L60-L61-L62-L63-L64-L65</f>
        <v>0</v>
      </c>
      <c r="M56" s="343"/>
      <c r="N56" s="343"/>
      <c r="O56" s="343">
        <f>S52-O54-O55-O57-O58-O59-O60-O61-O62-O63-O64-O65</f>
        <v>0</v>
      </c>
      <c r="P56" s="343"/>
      <c r="Q56" s="343"/>
      <c r="R56" s="361">
        <f t="shared" si="0"/>
        <v>-5117.220000000007</v>
      </c>
      <c r="S56" s="361"/>
      <c r="T56" s="361"/>
    </row>
    <row r="57" spans="1:20" ht="12.75">
      <c r="A57" s="338" t="s">
        <v>38</v>
      </c>
      <c r="B57" s="339"/>
      <c r="C57" s="339"/>
      <c r="D57" s="339"/>
      <c r="E57" s="339"/>
      <c r="F57" s="339"/>
      <c r="G57" s="339"/>
      <c r="H57" s="339"/>
      <c r="I57" s="361">
        <f>Nov!R57</f>
        <v>135</v>
      </c>
      <c r="J57" s="361"/>
      <c r="K57" s="361"/>
      <c r="L57" s="343">
        <f>SUMIF(C6:C44,"Fund-Relief",I6:I44)</f>
        <v>0</v>
      </c>
      <c r="M57" s="343"/>
      <c r="N57" s="343"/>
      <c r="O57" s="343">
        <f>SUMIF(M6:M51,"Fund-Relief",S6:S51)</f>
        <v>0</v>
      </c>
      <c r="P57" s="343"/>
      <c r="Q57" s="343"/>
      <c r="R57" s="361">
        <f t="shared" si="0"/>
        <v>135</v>
      </c>
      <c r="S57" s="361"/>
      <c r="T57" s="361"/>
    </row>
    <row r="58" spans="1:20" ht="12.75">
      <c r="A58" s="337" t="s">
        <v>39</v>
      </c>
      <c r="B58" s="305"/>
      <c r="C58" s="305"/>
      <c r="D58" s="305"/>
      <c r="E58" s="305"/>
      <c r="F58" s="305"/>
      <c r="G58" s="305"/>
      <c r="H58" s="305"/>
      <c r="I58" s="361">
        <f>Nov!R58</f>
        <v>1673.21</v>
      </c>
      <c r="J58" s="361"/>
      <c r="K58" s="361"/>
      <c r="L58" s="343">
        <f>SUMIF(C6:C44,"Dues-Reserve",I6:I44)</f>
        <v>0</v>
      </c>
      <c r="M58" s="343"/>
      <c r="N58" s="343"/>
      <c r="O58" s="343">
        <f>SUMIF(M6:M51,"Dues-Reserve",S6:S51)</f>
        <v>0</v>
      </c>
      <c r="P58" s="343"/>
      <c r="Q58" s="343"/>
      <c r="R58" s="361">
        <f t="shared" si="0"/>
        <v>1673.21</v>
      </c>
      <c r="S58" s="361"/>
      <c r="T58" s="361"/>
    </row>
    <row r="59" spans="1:20" ht="12.75">
      <c r="A59" s="338" t="s">
        <v>40</v>
      </c>
      <c r="B59" s="339"/>
      <c r="C59" s="339"/>
      <c r="D59" s="339"/>
      <c r="E59" s="339"/>
      <c r="F59" s="339"/>
      <c r="G59" s="339"/>
      <c r="H59" s="339"/>
      <c r="I59" s="361">
        <f>Nov!R59</f>
        <v>22827.72</v>
      </c>
      <c r="J59" s="361"/>
      <c r="K59" s="361"/>
      <c r="L59" s="343">
        <f>SUMIF(C6:C44,"Account-Savings",I6:I44)</f>
        <v>0</v>
      </c>
      <c r="M59" s="343"/>
      <c r="N59" s="343"/>
      <c r="O59" s="343">
        <f>SUMIF(M6:M51,"Account-Savings",S6:S51)</f>
        <v>0</v>
      </c>
      <c r="P59" s="343"/>
      <c r="Q59" s="343"/>
      <c r="R59" s="361">
        <f t="shared" si="0"/>
        <v>22827.72</v>
      </c>
      <c r="S59" s="361"/>
      <c r="T59" s="361"/>
    </row>
    <row r="60" spans="1:20" ht="12.75">
      <c r="A60" s="338" t="s">
        <v>41</v>
      </c>
      <c r="B60" s="339"/>
      <c r="C60" s="339"/>
      <c r="D60" s="339"/>
      <c r="E60" s="339"/>
      <c r="F60" s="339"/>
      <c r="G60" s="339"/>
      <c r="H60" s="339"/>
      <c r="I60" s="361">
        <f>Nov!R60</f>
        <v>300</v>
      </c>
      <c r="J60" s="361"/>
      <c r="K60" s="361"/>
      <c r="L60" s="343">
        <v>0</v>
      </c>
      <c r="M60" s="343"/>
      <c r="N60" s="343"/>
      <c r="O60" s="343">
        <v>0</v>
      </c>
      <c r="P60" s="343"/>
      <c r="Q60" s="343"/>
      <c r="R60" s="361">
        <f t="shared" si="0"/>
        <v>300</v>
      </c>
      <c r="S60" s="361"/>
      <c r="T60" s="361"/>
    </row>
    <row r="61" spans="1:20" ht="12.75">
      <c r="A61" s="338" t="s">
        <v>42</v>
      </c>
      <c r="B61" s="339"/>
      <c r="C61" s="339"/>
      <c r="D61" s="339"/>
      <c r="E61" s="339"/>
      <c r="F61" s="339"/>
      <c r="G61" s="339"/>
      <c r="H61" s="339"/>
      <c r="I61" s="361">
        <f>Nov!R61</f>
        <v>0</v>
      </c>
      <c r="J61" s="361"/>
      <c r="K61" s="361"/>
      <c r="L61" s="343">
        <v>0</v>
      </c>
      <c r="M61" s="343"/>
      <c r="N61" s="343"/>
      <c r="O61" s="343">
        <v>0</v>
      </c>
      <c r="P61" s="343"/>
      <c r="Q61" s="343"/>
      <c r="R61" s="361">
        <f t="shared" si="0"/>
        <v>0</v>
      </c>
      <c r="S61" s="361"/>
      <c r="T61" s="361"/>
    </row>
    <row r="62" spans="1:20" ht="12">
      <c r="A62" s="340" t="s">
        <v>410</v>
      </c>
      <c r="B62" s="341"/>
      <c r="C62" s="341"/>
      <c r="D62" s="341"/>
      <c r="E62" s="341"/>
      <c r="F62" s="341"/>
      <c r="G62" s="341"/>
      <c r="H62" s="342"/>
      <c r="I62" s="361">
        <f>Nov!R62</f>
        <v>937.3900000000001</v>
      </c>
      <c r="J62" s="361"/>
      <c r="K62" s="361"/>
      <c r="L62" s="343">
        <f>SUMIF(C6:C44,"Fund-Nat. Mil. Serv.",I6:I44)</f>
        <v>0</v>
      </c>
      <c r="M62" s="343"/>
      <c r="N62" s="343"/>
      <c r="O62" s="343">
        <f>SUMIF(M6:M51,"Fund-Nat. Mil. Serv.",S6:S51)</f>
        <v>0</v>
      </c>
      <c r="P62" s="343"/>
      <c r="Q62" s="343"/>
      <c r="R62" s="361">
        <f t="shared" si="0"/>
        <v>937.3900000000001</v>
      </c>
      <c r="S62" s="361"/>
      <c r="T62" s="361"/>
    </row>
    <row r="63" spans="1:20" ht="12">
      <c r="A63" s="340" t="s">
        <v>97</v>
      </c>
      <c r="B63" s="341"/>
      <c r="C63" s="341"/>
      <c r="D63" s="341"/>
      <c r="E63" s="341"/>
      <c r="F63" s="341"/>
      <c r="G63" s="341"/>
      <c r="H63" s="342"/>
      <c r="I63" s="361">
        <f>Nov!R63</f>
        <v>3400</v>
      </c>
      <c r="J63" s="361"/>
      <c r="K63" s="361"/>
      <c r="L63" s="343">
        <f>SUMIF(C6:C44,"Fund-Scholarship",I6:I44)</f>
        <v>0</v>
      </c>
      <c r="M63" s="343"/>
      <c r="N63" s="343"/>
      <c r="O63" s="343">
        <f>SUMIF(M6:M51,"Fund-Scholarship",S6:S51)</f>
        <v>0</v>
      </c>
      <c r="P63" s="343"/>
      <c r="Q63" s="343"/>
      <c r="R63" s="361">
        <f>I63+L63-O63</f>
        <v>3400</v>
      </c>
      <c r="S63" s="361"/>
      <c r="T63" s="361"/>
    </row>
    <row r="64" spans="1:20" ht="12">
      <c r="A64" s="340" t="s">
        <v>96</v>
      </c>
      <c r="B64" s="341"/>
      <c r="C64" s="341"/>
      <c r="D64" s="341"/>
      <c r="E64" s="341"/>
      <c r="F64" s="341"/>
      <c r="G64" s="341"/>
      <c r="H64" s="342"/>
      <c r="I64" s="361">
        <f>Nov!R64</f>
        <v>9400</v>
      </c>
      <c r="J64" s="361"/>
      <c r="K64" s="361"/>
      <c r="L64" s="343">
        <f>SUMIF(C6:C44,"Fund-Stock",I6:I44)</f>
        <v>0</v>
      </c>
      <c r="M64" s="343"/>
      <c r="N64" s="343"/>
      <c r="O64" s="343">
        <f>SUMIF(M6:M51,"Fund-Stock",S6:S51)</f>
        <v>0</v>
      </c>
      <c r="P64" s="343"/>
      <c r="Q64" s="343"/>
      <c r="R64" s="361">
        <f>I64+L64-O64</f>
        <v>9400</v>
      </c>
      <c r="S64" s="361"/>
      <c r="T64" s="361"/>
    </row>
    <row r="65" spans="1:20" ht="12">
      <c r="A65" s="340" t="s">
        <v>98</v>
      </c>
      <c r="B65" s="341"/>
      <c r="C65" s="341"/>
      <c r="D65" s="341"/>
      <c r="E65" s="341"/>
      <c r="F65" s="341"/>
      <c r="G65" s="341"/>
      <c r="H65" s="342"/>
      <c r="I65" s="361">
        <f>Nov!R65</f>
        <v>4076.1400000000003</v>
      </c>
      <c r="J65" s="361"/>
      <c r="K65" s="361"/>
      <c r="L65" s="343">
        <f>SUMIF(C6:C44,"Fund-Memorial",I6:I44)</f>
        <v>0</v>
      </c>
      <c r="M65" s="343"/>
      <c r="N65" s="343"/>
      <c r="O65" s="343">
        <f>SUMIF(M6:M51,"Fund-Memorial",S6:S51)</f>
        <v>0</v>
      </c>
      <c r="P65" s="343"/>
      <c r="Q65" s="343"/>
      <c r="R65" s="361">
        <f>I65+L65-O65</f>
        <v>4076.1400000000003</v>
      </c>
      <c r="S65" s="361"/>
      <c r="T65" s="361"/>
    </row>
    <row r="66" spans="1:20" ht="12">
      <c r="A66" s="336" t="s">
        <v>350</v>
      </c>
      <c r="B66" s="336"/>
      <c r="C66" s="336"/>
      <c r="D66" s="336"/>
      <c r="E66" s="336"/>
      <c r="F66" s="336"/>
      <c r="G66" s="336"/>
      <c r="H66" s="336"/>
      <c r="I66" s="360">
        <f>SUM(I54:K65)</f>
        <v>36967.87999999999</v>
      </c>
      <c r="J66" s="360"/>
      <c r="K66" s="360"/>
      <c r="L66" s="366">
        <f>SUM(L54:N65)</f>
        <v>0</v>
      </c>
      <c r="M66" s="366"/>
      <c r="N66" s="366"/>
      <c r="O66" s="366">
        <f>SUM(O54:Q65)</f>
        <v>0</v>
      </c>
      <c r="P66" s="366"/>
      <c r="Q66" s="366"/>
      <c r="R66" s="367">
        <f>I66+L66-O66</f>
        <v>36967.87999999999</v>
      </c>
      <c r="S66" s="367"/>
      <c r="T66" s="367"/>
    </row>
    <row r="67" ht="12">
      <c r="K67" s="181" t="s">
        <v>351</v>
      </c>
    </row>
  </sheetData>
  <sheetProtection/>
  <mergeCells count="431">
    <mergeCell ref="S25:T25"/>
    <mergeCell ref="S23:T23"/>
    <mergeCell ref="S24:T24"/>
    <mergeCell ref="S17:T17"/>
    <mergeCell ref="S21:T21"/>
    <mergeCell ref="A35:B35"/>
    <mergeCell ref="C35:E35"/>
    <mergeCell ref="C33:E33"/>
    <mergeCell ref="C34:E34"/>
    <mergeCell ref="M19:O19"/>
    <mergeCell ref="A43:B43"/>
    <mergeCell ref="S13:T13"/>
    <mergeCell ref="S14:T14"/>
    <mergeCell ref="S15:T15"/>
    <mergeCell ref="S16:T16"/>
    <mergeCell ref="S26:T26"/>
    <mergeCell ref="A32:B32"/>
    <mergeCell ref="C32:E32"/>
    <mergeCell ref="F32:H32"/>
    <mergeCell ref="P18:R18"/>
    <mergeCell ref="F44:H44"/>
    <mergeCell ref="F34:H34"/>
    <mergeCell ref="C37:E37"/>
    <mergeCell ref="F37:H37"/>
    <mergeCell ref="A33:B33"/>
    <mergeCell ref="A34:B34"/>
    <mergeCell ref="A36:B36"/>
    <mergeCell ref="C36:E36"/>
    <mergeCell ref="F36:H36"/>
    <mergeCell ref="F35:H35"/>
    <mergeCell ref="M20:O20"/>
    <mergeCell ref="M24:O24"/>
    <mergeCell ref="M22:O22"/>
    <mergeCell ref="P13:R13"/>
    <mergeCell ref="P15:R15"/>
    <mergeCell ref="P16:R16"/>
    <mergeCell ref="P17:R17"/>
    <mergeCell ref="P14:R14"/>
    <mergeCell ref="M13:O13"/>
    <mergeCell ref="M15:O15"/>
    <mergeCell ref="F25:H25"/>
    <mergeCell ref="C26:E26"/>
    <mergeCell ref="C30:E30"/>
    <mergeCell ref="C28:E28"/>
    <mergeCell ref="M18:O18"/>
    <mergeCell ref="M14:O14"/>
    <mergeCell ref="M16:O16"/>
    <mergeCell ref="M17:O17"/>
    <mergeCell ref="K29:L29"/>
    <mergeCell ref="K30:L30"/>
    <mergeCell ref="A31:B31"/>
    <mergeCell ref="A23:B23"/>
    <mergeCell ref="A22:B22"/>
    <mergeCell ref="A24:B24"/>
    <mergeCell ref="A25:B25"/>
    <mergeCell ref="A26:B26"/>
    <mergeCell ref="A29:B29"/>
    <mergeCell ref="A27:B27"/>
    <mergeCell ref="A28:B28"/>
    <mergeCell ref="A30:B30"/>
    <mergeCell ref="I14:J14"/>
    <mergeCell ref="K15:L15"/>
    <mergeCell ref="K16:L16"/>
    <mergeCell ref="I19:J19"/>
    <mergeCell ref="I20:J20"/>
    <mergeCell ref="I25:J25"/>
    <mergeCell ref="I18:J18"/>
    <mergeCell ref="K25:L25"/>
    <mergeCell ref="C17:E17"/>
    <mergeCell ref="C18:E18"/>
    <mergeCell ref="A16:B16"/>
    <mergeCell ref="I27:J27"/>
    <mergeCell ref="I26:J26"/>
    <mergeCell ref="C19:E19"/>
    <mergeCell ref="F22:H22"/>
    <mergeCell ref="C24:E24"/>
    <mergeCell ref="C20:E20"/>
    <mergeCell ref="C25:E25"/>
    <mergeCell ref="A17:B17"/>
    <mergeCell ref="A18:B18"/>
    <mergeCell ref="I15:J15"/>
    <mergeCell ref="I16:J16"/>
    <mergeCell ref="C16:E16"/>
    <mergeCell ref="I17:J17"/>
    <mergeCell ref="A15:B15"/>
    <mergeCell ref="C15:E15"/>
    <mergeCell ref="F15:H15"/>
    <mergeCell ref="F16:H16"/>
    <mergeCell ref="I30:J30"/>
    <mergeCell ref="I36:J36"/>
    <mergeCell ref="K34:L34"/>
    <mergeCell ref="K35:L35"/>
    <mergeCell ref="K36:L36"/>
    <mergeCell ref="K37:L37"/>
    <mergeCell ref="K33:L33"/>
    <mergeCell ref="K32:L32"/>
    <mergeCell ref="K31:L31"/>
    <mergeCell ref="I22:J22"/>
    <mergeCell ref="I24:J24"/>
    <mergeCell ref="I39:J39"/>
    <mergeCell ref="I35:J35"/>
    <mergeCell ref="I28:J28"/>
    <mergeCell ref="I29:J29"/>
    <mergeCell ref="I31:J31"/>
    <mergeCell ref="I33:J33"/>
    <mergeCell ref="I34:J34"/>
    <mergeCell ref="I32:J32"/>
    <mergeCell ref="I54:K54"/>
    <mergeCell ref="I56:K56"/>
    <mergeCell ref="I55:K55"/>
    <mergeCell ref="A57:H57"/>
    <mergeCell ref="A58:H58"/>
    <mergeCell ref="A59:H59"/>
    <mergeCell ref="I57:K57"/>
    <mergeCell ref="I58:K58"/>
    <mergeCell ref="F13:H13"/>
    <mergeCell ref="C13:E13"/>
    <mergeCell ref="K10:L10"/>
    <mergeCell ref="K11:L11"/>
    <mergeCell ref="K12:L12"/>
    <mergeCell ref="K13:L13"/>
    <mergeCell ref="C12:E12"/>
    <mergeCell ref="F12:H12"/>
    <mergeCell ref="A63:H63"/>
    <mergeCell ref="I66:K66"/>
    <mergeCell ref="I60:K60"/>
    <mergeCell ref="I61:K61"/>
    <mergeCell ref="A12:B12"/>
    <mergeCell ref="A13:B13"/>
    <mergeCell ref="A14:B14"/>
    <mergeCell ref="K14:L14"/>
    <mergeCell ref="I13:J13"/>
    <mergeCell ref="C14:E14"/>
    <mergeCell ref="K5:L5"/>
    <mergeCell ref="K6:L6"/>
    <mergeCell ref="K7:L7"/>
    <mergeCell ref="K8:L8"/>
    <mergeCell ref="A66:H66"/>
    <mergeCell ref="K39:L39"/>
    <mergeCell ref="K40:L40"/>
    <mergeCell ref="K44:L44"/>
    <mergeCell ref="K41:L41"/>
    <mergeCell ref="K43:L43"/>
    <mergeCell ref="I9:J9"/>
    <mergeCell ref="F7:H7"/>
    <mergeCell ref="F8:H8"/>
    <mergeCell ref="C9:E9"/>
    <mergeCell ref="F9:H9"/>
    <mergeCell ref="I8:J8"/>
    <mergeCell ref="C8:E8"/>
    <mergeCell ref="F6:H6"/>
    <mergeCell ref="A9:B9"/>
    <mergeCell ref="A10:B10"/>
    <mergeCell ref="A11:B11"/>
    <mergeCell ref="I10:J10"/>
    <mergeCell ref="I11:J11"/>
    <mergeCell ref="C10:E10"/>
    <mergeCell ref="F10:H10"/>
    <mergeCell ref="C11:E11"/>
    <mergeCell ref="F11:H11"/>
    <mergeCell ref="P19:R19"/>
    <mergeCell ref="A8:B8"/>
    <mergeCell ref="C5:J5"/>
    <mergeCell ref="I6:J6"/>
    <mergeCell ref="I7:J7"/>
    <mergeCell ref="A5:B5"/>
    <mergeCell ref="A6:B6"/>
    <mergeCell ref="A7:B7"/>
    <mergeCell ref="C6:E6"/>
    <mergeCell ref="C7:E7"/>
    <mergeCell ref="S18:T18"/>
    <mergeCell ref="S22:T22"/>
    <mergeCell ref="P22:R22"/>
    <mergeCell ref="P25:R25"/>
    <mergeCell ref="P24:R24"/>
    <mergeCell ref="S19:T19"/>
    <mergeCell ref="S20:T20"/>
    <mergeCell ref="P20:R20"/>
    <mergeCell ref="P23:R23"/>
    <mergeCell ref="P21:R21"/>
    <mergeCell ref="P46:R46"/>
    <mergeCell ref="P42:R42"/>
    <mergeCell ref="S40:T40"/>
    <mergeCell ref="P41:R41"/>
    <mergeCell ref="P40:R40"/>
    <mergeCell ref="A4:C4"/>
    <mergeCell ref="D4:F4"/>
    <mergeCell ref="H4:J4"/>
    <mergeCell ref="R4:T4"/>
    <mergeCell ref="O4:Q4"/>
    <mergeCell ref="K45:L45"/>
    <mergeCell ref="P39:R39"/>
    <mergeCell ref="M30:O30"/>
    <mergeCell ref="M32:O32"/>
    <mergeCell ref="P32:R32"/>
    <mergeCell ref="P30:R30"/>
    <mergeCell ref="M31:O31"/>
    <mergeCell ref="M36:O36"/>
    <mergeCell ref="P36:R36"/>
    <mergeCell ref="K38:L38"/>
    <mergeCell ref="L53:N53"/>
    <mergeCell ref="S30:T30"/>
    <mergeCell ref="S31:T31"/>
    <mergeCell ref="S33:T33"/>
    <mergeCell ref="S34:T34"/>
    <mergeCell ref="K27:L27"/>
    <mergeCell ref="K28:L28"/>
    <mergeCell ref="K48:L48"/>
    <mergeCell ref="K46:L46"/>
    <mergeCell ref="K47:L47"/>
    <mergeCell ref="I64:K64"/>
    <mergeCell ref="L64:N64"/>
    <mergeCell ref="I65:K65"/>
    <mergeCell ref="L65:N65"/>
    <mergeCell ref="S49:T49"/>
    <mergeCell ref="L55:N55"/>
    <mergeCell ref="L56:N56"/>
    <mergeCell ref="L57:N57"/>
    <mergeCell ref="L58:N58"/>
    <mergeCell ref="O53:Q53"/>
    <mergeCell ref="L59:N59"/>
    <mergeCell ref="L61:N61"/>
    <mergeCell ref="L60:N60"/>
    <mergeCell ref="L62:N62"/>
    <mergeCell ref="L66:N66"/>
    <mergeCell ref="O59:Q59"/>
    <mergeCell ref="O65:Q65"/>
    <mergeCell ref="O63:Q63"/>
    <mergeCell ref="O60:Q60"/>
    <mergeCell ref="O61:Q61"/>
    <mergeCell ref="O66:Q66"/>
    <mergeCell ref="O62:Q62"/>
    <mergeCell ref="O58:Q58"/>
    <mergeCell ref="R59:T59"/>
    <mergeCell ref="R62:T62"/>
    <mergeCell ref="R66:T66"/>
    <mergeCell ref="R63:T63"/>
    <mergeCell ref="R64:T64"/>
    <mergeCell ref="M34:O34"/>
    <mergeCell ref="P34:R34"/>
    <mergeCell ref="M35:O35"/>
    <mergeCell ref="S27:T27"/>
    <mergeCell ref="S28:T28"/>
    <mergeCell ref="S29:T29"/>
    <mergeCell ref="P35:R35"/>
    <mergeCell ref="S32:T32"/>
    <mergeCell ref="S35:T35"/>
    <mergeCell ref="P26:R26"/>
    <mergeCell ref="M28:O28"/>
    <mergeCell ref="M27:O27"/>
    <mergeCell ref="P33:R33"/>
    <mergeCell ref="P31:R31"/>
    <mergeCell ref="P29:R29"/>
    <mergeCell ref="M29:O29"/>
    <mergeCell ref="M33:O33"/>
    <mergeCell ref="M11:O11"/>
    <mergeCell ref="I12:J12"/>
    <mergeCell ref="S48:T48"/>
    <mergeCell ref="S45:T45"/>
    <mergeCell ref="S46:T46"/>
    <mergeCell ref="S50:T50"/>
    <mergeCell ref="P27:R27"/>
    <mergeCell ref="P28:R28"/>
    <mergeCell ref="M25:O25"/>
    <mergeCell ref="M26:O26"/>
    <mergeCell ref="M6:O6"/>
    <mergeCell ref="P6:R6"/>
    <mergeCell ref="M7:O7"/>
    <mergeCell ref="P7:R7"/>
    <mergeCell ref="M8:O8"/>
    <mergeCell ref="P8:R8"/>
    <mergeCell ref="M10:O10"/>
    <mergeCell ref="P10:R10"/>
    <mergeCell ref="M12:O12"/>
    <mergeCell ref="S7:T7"/>
    <mergeCell ref="S8:T8"/>
    <mergeCell ref="S9:T9"/>
    <mergeCell ref="S10:T10"/>
    <mergeCell ref="P9:R9"/>
    <mergeCell ref="P11:R11"/>
    <mergeCell ref="P12:R12"/>
    <mergeCell ref="K20:L20"/>
    <mergeCell ref="K23:L23"/>
    <mergeCell ref="K21:L21"/>
    <mergeCell ref="P2:Q2"/>
    <mergeCell ref="R2:T2"/>
    <mergeCell ref="S12:T12"/>
    <mergeCell ref="M5:T5"/>
    <mergeCell ref="S6:T6"/>
    <mergeCell ref="S11:T11"/>
    <mergeCell ref="M9:O9"/>
    <mergeCell ref="M42:O42"/>
    <mergeCell ref="K42:L42"/>
    <mergeCell ref="F30:H30"/>
    <mergeCell ref="F27:H27"/>
    <mergeCell ref="F28:H28"/>
    <mergeCell ref="K9:L9"/>
    <mergeCell ref="K26:L26"/>
    <mergeCell ref="K17:L17"/>
    <mergeCell ref="K18:L18"/>
    <mergeCell ref="K19:L19"/>
    <mergeCell ref="C29:E29"/>
    <mergeCell ref="F29:H29"/>
    <mergeCell ref="C27:E27"/>
    <mergeCell ref="F31:H31"/>
    <mergeCell ref="F14:H14"/>
    <mergeCell ref="I44:J44"/>
    <mergeCell ref="I37:J37"/>
    <mergeCell ref="I38:J38"/>
    <mergeCell ref="I21:J21"/>
    <mergeCell ref="I23:J23"/>
    <mergeCell ref="F33:H33"/>
    <mergeCell ref="C31:E31"/>
    <mergeCell ref="F26:H26"/>
    <mergeCell ref="A21:B21"/>
    <mergeCell ref="F17:H17"/>
    <mergeCell ref="F18:H18"/>
    <mergeCell ref="F19:H19"/>
    <mergeCell ref="A19:B19"/>
    <mergeCell ref="A20:B20"/>
    <mergeCell ref="F20:H20"/>
    <mergeCell ref="M21:O21"/>
    <mergeCell ref="K22:L22"/>
    <mergeCell ref="F24:H24"/>
    <mergeCell ref="C22:E22"/>
    <mergeCell ref="C21:E21"/>
    <mergeCell ref="C23:E23"/>
    <mergeCell ref="F23:H23"/>
    <mergeCell ref="M23:O23"/>
    <mergeCell ref="K24:L24"/>
    <mergeCell ref="F21:H21"/>
    <mergeCell ref="M38:O38"/>
    <mergeCell ref="P38:R38"/>
    <mergeCell ref="M39:O39"/>
    <mergeCell ref="M37:O37"/>
    <mergeCell ref="P37:R37"/>
    <mergeCell ref="S43:T43"/>
    <mergeCell ref="P43:R43"/>
    <mergeCell ref="M40:O40"/>
    <mergeCell ref="M41:O41"/>
    <mergeCell ref="M43:O43"/>
    <mergeCell ref="S36:T36"/>
    <mergeCell ref="S37:T37"/>
    <mergeCell ref="S38:T38"/>
    <mergeCell ref="S39:T39"/>
    <mergeCell ref="A42:B42"/>
    <mergeCell ref="C42:E42"/>
    <mergeCell ref="F42:H42"/>
    <mergeCell ref="I42:J42"/>
    <mergeCell ref="A41:B41"/>
    <mergeCell ref="C41:E41"/>
    <mergeCell ref="F41:H41"/>
    <mergeCell ref="I41:J41"/>
    <mergeCell ref="A37:B37"/>
    <mergeCell ref="A38:B38"/>
    <mergeCell ref="A39:B39"/>
    <mergeCell ref="A40:B40"/>
    <mergeCell ref="C39:E39"/>
    <mergeCell ref="F39:H39"/>
    <mergeCell ref="C38:E38"/>
    <mergeCell ref="F38:H38"/>
    <mergeCell ref="C40:E40"/>
    <mergeCell ref="F40:H40"/>
    <mergeCell ref="K50:L50"/>
    <mergeCell ref="S51:T51"/>
    <mergeCell ref="S52:T52"/>
    <mergeCell ref="K52:R52"/>
    <mergeCell ref="S44:T44"/>
    <mergeCell ref="I40:J40"/>
    <mergeCell ref="S42:T42"/>
    <mergeCell ref="S41:T41"/>
    <mergeCell ref="M44:O44"/>
    <mergeCell ref="P44:R44"/>
    <mergeCell ref="R65:T65"/>
    <mergeCell ref="O55:Q55"/>
    <mergeCell ref="O56:Q56"/>
    <mergeCell ref="R60:T60"/>
    <mergeCell ref="R61:T61"/>
    <mergeCell ref="O54:Q54"/>
    <mergeCell ref="R56:T56"/>
    <mergeCell ref="R57:T57"/>
    <mergeCell ref="I45:J45"/>
    <mergeCell ref="P45:R45"/>
    <mergeCell ref="M45:O45"/>
    <mergeCell ref="I53:K53"/>
    <mergeCell ref="D48:J49"/>
    <mergeCell ref="C44:E44"/>
    <mergeCell ref="R53:T53"/>
    <mergeCell ref="M47:O47"/>
    <mergeCell ref="M48:O48"/>
    <mergeCell ref="P48:R48"/>
    <mergeCell ref="A44:B44"/>
    <mergeCell ref="A53:H53"/>
    <mergeCell ref="I62:K62"/>
    <mergeCell ref="S47:T47"/>
    <mergeCell ref="R55:T55"/>
    <mergeCell ref="R54:T54"/>
    <mergeCell ref="D50:J51"/>
    <mergeCell ref="D52:J52"/>
    <mergeCell ref="P50:R50"/>
    <mergeCell ref="A62:H62"/>
    <mergeCell ref="O64:Q64"/>
    <mergeCell ref="A64:H64"/>
    <mergeCell ref="M49:O49"/>
    <mergeCell ref="A46:B52"/>
    <mergeCell ref="C46:C52"/>
    <mergeCell ref="A54:H54"/>
    <mergeCell ref="A55:H55"/>
    <mergeCell ref="A60:H60"/>
    <mergeCell ref="A56:H56"/>
    <mergeCell ref="D46:J47"/>
    <mergeCell ref="P47:R47"/>
    <mergeCell ref="P51:R51"/>
    <mergeCell ref="R58:T58"/>
    <mergeCell ref="O57:Q57"/>
    <mergeCell ref="A65:H65"/>
    <mergeCell ref="I63:K63"/>
    <mergeCell ref="L63:N63"/>
    <mergeCell ref="A61:H61"/>
    <mergeCell ref="M51:O51"/>
    <mergeCell ref="P49:R49"/>
    <mergeCell ref="C43:E43"/>
    <mergeCell ref="F43:H43"/>
    <mergeCell ref="I43:J43"/>
    <mergeCell ref="K51:L51"/>
    <mergeCell ref="I59:K59"/>
    <mergeCell ref="L54:N54"/>
    <mergeCell ref="M46:O46"/>
    <mergeCell ref="M50:O50"/>
    <mergeCell ref="K49:L49"/>
    <mergeCell ref="A45:H45"/>
  </mergeCells>
  <dataValidations count="2">
    <dataValidation type="list" allowBlank="1" showInputMessage="1" sqref="F6:H44 P6:R51">
      <formula1>REASON2</formula1>
    </dataValidation>
    <dataValidation type="list" allowBlank="1" showInputMessage="1" sqref="C6:E44 M6:O51">
      <formula1>REASON1</formula1>
    </dataValidation>
  </dataValidations>
  <printOptions/>
  <pageMargins left="0.75" right="0" top="0" bottom="0" header="0.5" footer="0.5"/>
  <pageSetup fitToHeight="1" fitToWidth="1" horizontalDpi="600" verticalDpi="600" orientation="portrait" scale="89" r:id="rId2"/>
  <drawing r:id="rId1"/>
</worksheet>
</file>

<file path=xl/worksheets/sheet24.xml><?xml version="1.0" encoding="utf-8"?>
<worksheet xmlns="http://schemas.openxmlformats.org/spreadsheetml/2006/main" xmlns:r="http://schemas.openxmlformats.org/officeDocument/2006/relationships">
  <sheetPr>
    <tabColor indexed="15"/>
    <pageSetUpPr fitToPage="1"/>
  </sheetPr>
  <dimension ref="B2:Z65"/>
  <sheetViews>
    <sheetView zoomScale="125" zoomScaleNormal="125" zoomScalePageLayoutView="0" workbookViewId="0" topLeftCell="A1">
      <selection activeCell="W61" sqref="W61"/>
    </sheetView>
  </sheetViews>
  <sheetFormatPr defaultColWidth="9.140625" defaultRowHeight="12.75"/>
  <cols>
    <col min="1" max="1" width="0.85546875" style="3" customWidth="1"/>
    <col min="2" max="10" width="5.00390625" style="3" customWidth="1"/>
    <col min="11" max="12" width="5.00390625" style="4" customWidth="1"/>
    <col min="13" max="20" width="5.00390625" style="3" customWidth="1"/>
    <col min="21" max="21" width="5.00390625" style="4" customWidth="1"/>
    <col min="22" max="22" width="9.140625" style="4" customWidth="1"/>
    <col min="23" max="16384" width="9.140625" style="3" customWidth="1"/>
  </cols>
  <sheetData>
    <row r="1" ht="6.75" customHeight="1"/>
    <row r="2" spans="7:21" ht="9" customHeight="1">
      <c r="G2" s="478" t="s">
        <v>370</v>
      </c>
      <c r="H2" s="479"/>
      <c r="I2" s="479"/>
      <c r="J2" s="479"/>
      <c r="K2" s="479"/>
      <c r="L2" s="479"/>
      <c r="M2" s="479"/>
      <c r="N2" s="479"/>
      <c r="O2" s="479"/>
      <c r="P2" s="479"/>
      <c r="R2" s="8"/>
      <c r="S2" s="24"/>
      <c r="T2" s="24"/>
      <c r="U2" s="24"/>
    </row>
    <row r="3" spans="7:21" ht="9" customHeight="1">
      <c r="G3" s="479"/>
      <c r="H3" s="479"/>
      <c r="I3" s="479"/>
      <c r="J3" s="479"/>
      <c r="K3" s="479"/>
      <c r="L3" s="479"/>
      <c r="M3" s="479"/>
      <c r="N3" s="479"/>
      <c r="O3" s="479"/>
      <c r="P3" s="479"/>
      <c r="R3" s="8"/>
      <c r="S3" s="24"/>
      <c r="T3" s="24"/>
      <c r="U3" s="24"/>
    </row>
    <row r="4" spans="7:21" ht="9" customHeight="1">
      <c r="G4" s="479"/>
      <c r="H4" s="479"/>
      <c r="I4" s="479"/>
      <c r="J4" s="479"/>
      <c r="K4" s="479"/>
      <c r="L4" s="479"/>
      <c r="M4" s="479"/>
      <c r="N4" s="479"/>
      <c r="O4" s="479"/>
      <c r="P4" s="479"/>
      <c r="R4" s="8"/>
      <c r="S4" s="24"/>
      <c r="T4" s="24"/>
      <c r="U4" s="24"/>
    </row>
    <row r="5" spans="7:21" ht="8.25" customHeight="1">
      <c r="G5" s="15"/>
      <c r="H5" s="15"/>
      <c r="I5" s="15"/>
      <c r="J5" s="15"/>
      <c r="K5" s="16"/>
      <c r="L5" s="16"/>
      <c r="M5" s="15"/>
      <c r="N5" s="15"/>
      <c r="O5" s="15"/>
      <c r="P5" s="15"/>
      <c r="Q5" s="17"/>
      <c r="R5" s="17"/>
      <c r="S5" s="18"/>
      <c r="T5" s="18"/>
      <c r="U5" s="18"/>
    </row>
    <row r="6" spans="2:21" ht="12.75">
      <c r="B6" s="480" t="s">
        <v>371</v>
      </c>
      <c r="C6" s="315"/>
      <c r="D6" s="315"/>
      <c r="E6" s="315"/>
      <c r="F6" s="315"/>
      <c r="G6" s="315"/>
      <c r="H6" s="315"/>
      <c r="I6" s="315"/>
      <c r="J6" s="315"/>
      <c r="K6" s="315"/>
      <c r="L6" s="481" t="s">
        <v>383</v>
      </c>
      <c r="M6" s="327"/>
      <c r="N6" s="327"/>
      <c r="O6" s="327"/>
      <c r="P6" s="327"/>
      <c r="Q6" s="327"/>
      <c r="R6" s="327"/>
      <c r="S6" s="327"/>
      <c r="T6" s="327"/>
      <c r="U6" s="327"/>
    </row>
    <row r="7" spans="3:21" ht="10.5" customHeight="1">
      <c r="C7" s="1"/>
      <c r="D7" s="1"/>
      <c r="E7" s="1"/>
      <c r="F7" s="1"/>
      <c r="G7" s="1"/>
      <c r="H7" s="1"/>
      <c r="I7" s="1"/>
      <c r="J7" s="1"/>
      <c r="K7" s="1"/>
      <c r="L7" s="453" t="s">
        <v>373</v>
      </c>
      <c r="M7" s="430"/>
      <c r="N7" s="430"/>
      <c r="O7" s="430"/>
      <c r="P7" s="430"/>
      <c r="Q7" s="430"/>
      <c r="R7" s="430"/>
      <c r="S7" s="430"/>
      <c r="T7" s="430"/>
      <c r="U7" s="430"/>
    </row>
    <row r="8" spans="2:21" ht="12.75">
      <c r="B8" s="482" t="s">
        <v>374</v>
      </c>
      <c r="C8" s="483"/>
      <c r="D8" s="483"/>
      <c r="E8" s="327" t="s">
        <v>376</v>
      </c>
      <c r="F8" s="327"/>
      <c r="G8" s="327"/>
      <c r="H8" s="327"/>
      <c r="I8" s="327"/>
      <c r="J8" s="327"/>
      <c r="K8" s="327"/>
      <c r="L8" s="473" t="s">
        <v>375</v>
      </c>
      <c r="M8" s="315"/>
      <c r="N8" s="315"/>
      <c r="O8" s="315"/>
      <c r="P8" s="315"/>
      <c r="Q8" s="408">
        <v>40908</v>
      </c>
      <c r="R8" s="474"/>
      <c r="S8" s="474"/>
      <c r="T8" s="474"/>
      <c r="U8" s="474"/>
    </row>
    <row r="9" spans="3:21" ht="7.5" customHeight="1">
      <c r="C9" s="1"/>
      <c r="D9" s="1"/>
      <c r="E9" s="10"/>
      <c r="F9" s="10"/>
      <c r="G9" s="10"/>
      <c r="H9" s="10"/>
      <c r="I9" s="10"/>
      <c r="J9" s="10"/>
      <c r="K9" s="10"/>
      <c r="M9" s="1"/>
      <c r="N9" s="1"/>
      <c r="O9" s="1"/>
      <c r="P9" s="1"/>
      <c r="Q9" s="25"/>
      <c r="R9" s="26"/>
      <c r="S9" s="26"/>
      <c r="T9" s="26"/>
      <c r="U9" s="26"/>
    </row>
    <row r="10" spans="2:22" s="29" customFormat="1" ht="12.75">
      <c r="B10" s="476" t="s">
        <v>377</v>
      </c>
      <c r="C10" s="402"/>
      <c r="D10" s="402"/>
      <c r="E10" s="477"/>
      <c r="F10" s="30"/>
      <c r="G10" s="475" t="s">
        <v>378</v>
      </c>
      <c r="H10" s="402"/>
      <c r="I10" s="477"/>
      <c r="J10" s="30"/>
      <c r="K10" s="475" t="s">
        <v>380</v>
      </c>
      <c r="L10" s="402"/>
      <c r="M10" s="477"/>
      <c r="N10" s="30"/>
      <c r="O10" s="475" t="s">
        <v>381</v>
      </c>
      <c r="P10" s="402"/>
      <c r="Q10" s="477"/>
      <c r="R10" s="31" t="s">
        <v>379</v>
      </c>
      <c r="S10" s="475" t="s">
        <v>382</v>
      </c>
      <c r="T10" s="402"/>
      <c r="U10" s="402"/>
      <c r="V10" s="28"/>
    </row>
    <row r="11" spans="2:21" ht="7.5" customHeight="1">
      <c r="B11" s="19"/>
      <c r="C11" s="20"/>
      <c r="D11" s="21"/>
      <c r="E11" s="7"/>
      <c r="F11" s="10"/>
      <c r="G11" s="22"/>
      <c r="H11" s="13"/>
      <c r="I11" s="7"/>
      <c r="J11" s="10"/>
      <c r="K11" s="10"/>
      <c r="L11" s="11"/>
      <c r="M11" s="8"/>
      <c r="N11" s="7"/>
      <c r="O11" s="7"/>
      <c r="P11" s="23"/>
      <c r="Q11" s="23"/>
      <c r="R11" s="23"/>
      <c r="S11" s="11"/>
      <c r="T11" s="10"/>
      <c r="U11" s="10"/>
    </row>
    <row r="12" spans="2:21" ht="9" customHeight="1">
      <c r="B12" s="484" t="s">
        <v>384</v>
      </c>
      <c r="C12" s="485"/>
      <c r="D12" s="485"/>
      <c r="E12" s="485"/>
      <c r="F12" s="485"/>
      <c r="G12" s="485"/>
      <c r="H12" s="485"/>
      <c r="I12" s="486"/>
      <c r="J12" s="412" t="s">
        <v>385</v>
      </c>
      <c r="K12" s="413"/>
      <c r="L12" s="414"/>
      <c r="M12" s="412" t="s">
        <v>387</v>
      </c>
      <c r="N12" s="413"/>
      <c r="O12" s="414"/>
      <c r="P12" s="412" t="s">
        <v>393</v>
      </c>
      <c r="Q12" s="413"/>
      <c r="R12" s="414"/>
      <c r="S12" s="412" t="s">
        <v>385</v>
      </c>
      <c r="T12" s="413"/>
      <c r="U12" s="414"/>
    </row>
    <row r="13" spans="2:21" ht="9" customHeight="1">
      <c r="B13" s="487"/>
      <c r="C13" s="488"/>
      <c r="D13" s="488"/>
      <c r="E13" s="488"/>
      <c r="F13" s="488"/>
      <c r="G13" s="488"/>
      <c r="H13" s="488"/>
      <c r="I13" s="489"/>
      <c r="J13" s="470" t="s">
        <v>386</v>
      </c>
      <c r="K13" s="471"/>
      <c r="L13" s="472"/>
      <c r="M13" s="470" t="s">
        <v>388</v>
      </c>
      <c r="N13" s="471"/>
      <c r="O13" s="472"/>
      <c r="P13" s="470" t="s">
        <v>388</v>
      </c>
      <c r="Q13" s="471"/>
      <c r="R13" s="472"/>
      <c r="S13" s="470" t="s">
        <v>394</v>
      </c>
      <c r="T13" s="471"/>
      <c r="U13" s="472"/>
    </row>
    <row r="14" spans="2:21" ht="9" customHeight="1">
      <c r="B14" s="490"/>
      <c r="C14" s="491"/>
      <c r="D14" s="491"/>
      <c r="E14" s="491"/>
      <c r="F14" s="491"/>
      <c r="G14" s="491"/>
      <c r="H14" s="491"/>
      <c r="I14" s="492"/>
      <c r="J14" s="409" t="s">
        <v>392</v>
      </c>
      <c r="K14" s="410"/>
      <c r="L14" s="411"/>
      <c r="M14" s="409" t="s">
        <v>389</v>
      </c>
      <c r="N14" s="410"/>
      <c r="O14" s="411"/>
      <c r="P14" s="409" t="s">
        <v>390</v>
      </c>
      <c r="Q14" s="410"/>
      <c r="R14" s="411"/>
      <c r="S14" s="409" t="s">
        <v>391</v>
      </c>
      <c r="T14" s="410"/>
      <c r="U14" s="411"/>
    </row>
    <row r="15" spans="2:21" ht="12">
      <c r="B15" s="436" t="s">
        <v>395</v>
      </c>
      <c r="C15" s="436"/>
      <c r="D15" s="436"/>
      <c r="E15" s="436"/>
      <c r="F15" s="436"/>
      <c r="G15" s="436"/>
      <c r="H15" s="436"/>
      <c r="I15" s="436"/>
      <c r="J15" s="343">
        <f>Oct!I54</f>
        <v>-664.36</v>
      </c>
      <c r="K15" s="343"/>
      <c r="L15" s="343"/>
      <c r="M15" s="343">
        <f>SUM(Oct!L54+Nov!L54+Dec!L54)</f>
        <v>0</v>
      </c>
      <c r="N15" s="343"/>
      <c r="O15" s="343"/>
      <c r="P15" s="343">
        <f>SUM(Oct!O54+Nov!O54+Dec!O54)</f>
        <v>0</v>
      </c>
      <c r="Q15" s="343"/>
      <c r="R15" s="343"/>
      <c r="S15" s="361">
        <f aca="true" t="shared" si="0" ref="S15:S23">J15+M15-P15</f>
        <v>-664.36</v>
      </c>
      <c r="T15" s="361"/>
      <c r="U15" s="361"/>
    </row>
    <row r="16" spans="2:21" ht="12">
      <c r="B16" s="436" t="s">
        <v>396</v>
      </c>
      <c r="C16" s="436"/>
      <c r="D16" s="436"/>
      <c r="E16" s="436"/>
      <c r="F16" s="436"/>
      <c r="G16" s="436"/>
      <c r="H16" s="436"/>
      <c r="I16" s="436"/>
      <c r="J16" s="343">
        <f>Oct!I55</f>
        <v>0</v>
      </c>
      <c r="K16" s="343"/>
      <c r="L16" s="343"/>
      <c r="M16" s="343">
        <f>SUM(Oct!L55+Nov!L55+Dec!L55)</f>
        <v>0</v>
      </c>
      <c r="N16" s="343"/>
      <c r="O16" s="343"/>
      <c r="P16" s="343">
        <f>SUM(Oct!O55+Nov!O55+Dec!O55)</f>
        <v>0</v>
      </c>
      <c r="Q16" s="343"/>
      <c r="R16" s="343"/>
      <c r="S16" s="361">
        <f t="shared" si="0"/>
        <v>0</v>
      </c>
      <c r="T16" s="361"/>
      <c r="U16" s="361"/>
    </row>
    <row r="17" spans="2:21" ht="12">
      <c r="B17" s="436" t="s">
        <v>397</v>
      </c>
      <c r="C17" s="436"/>
      <c r="D17" s="436"/>
      <c r="E17" s="436"/>
      <c r="F17" s="436"/>
      <c r="G17" s="436"/>
      <c r="H17" s="436"/>
      <c r="I17" s="436"/>
      <c r="J17" s="343">
        <f>Oct!I56</f>
        <v>-5117.220000000007</v>
      </c>
      <c r="K17" s="343"/>
      <c r="L17" s="343"/>
      <c r="M17" s="343">
        <f>SUM(Oct!L56+Nov!L56+Dec!L56)</f>
        <v>0</v>
      </c>
      <c r="N17" s="343"/>
      <c r="O17" s="343"/>
      <c r="P17" s="343">
        <f>SUM(Oct!O56+Nov!O56+Dec!O56)</f>
        <v>0</v>
      </c>
      <c r="Q17" s="343"/>
      <c r="R17" s="343"/>
      <c r="S17" s="361">
        <f t="shared" si="0"/>
        <v>-5117.220000000007</v>
      </c>
      <c r="T17" s="361"/>
      <c r="U17" s="361"/>
    </row>
    <row r="18" spans="2:21" ht="12">
      <c r="B18" s="436" t="s">
        <v>327</v>
      </c>
      <c r="C18" s="436"/>
      <c r="D18" s="436"/>
      <c r="E18" s="436"/>
      <c r="F18" s="436"/>
      <c r="G18" s="436"/>
      <c r="H18" s="436"/>
      <c r="I18" s="436"/>
      <c r="J18" s="343">
        <f>Oct!I57</f>
        <v>135</v>
      </c>
      <c r="K18" s="343"/>
      <c r="L18" s="343"/>
      <c r="M18" s="343">
        <f>SUM(Oct!L57+Nov!L57+Dec!L57)</f>
        <v>0</v>
      </c>
      <c r="N18" s="343"/>
      <c r="O18" s="343"/>
      <c r="P18" s="343">
        <f>SUM(Oct!O57+Nov!O57+Dec!O57)</f>
        <v>0</v>
      </c>
      <c r="Q18" s="343"/>
      <c r="R18" s="343"/>
      <c r="S18" s="361">
        <f t="shared" si="0"/>
        <v>135</v>
      </c>
      <c r="T18" s="361"/>
      <c r="U18" s="361"/>
    </row>
    <row r="19" spans="2:21" ht="12">
      <c r="B19" s="509" t="s">
        <v>398</v>
      </c>
      <c r="C19" s="509"/>
      <c r="D19" s="509"/>
      <c r="E19" s="509"/>
      <c r="F19" s="509"/>
      <c r="G19" s="509"/>
      <c r="H19" s="509"/>
      <c r="I19" s="509"/>
      <c r="J19" s="343">
        <f>Oct!I58</f>
        <v>1673.21</v>
      </c>
      <c r="K19" s="343"/>
      <c r="L19" s="343"/>
      <c r="M19" s="343">
        <f>SUM(Oct!L58+Nov!L58+Dec!L58)</f>
        <v>0</v>
      </c>
      <c r="N19" s="343"/>
      <c r="O19" s="343"/>
      <c r="P19" s="343">
        <f>SUM(Oct!O58+Nov!O58+Dec!O58)</f>
        <v>0</v>
      </c>
      <c r="Q19" s="343"/>
      <c r="R19" s="343"/>
      <c r="S19" s="343">
        <f t="shared" si="0"/>
        <v>1673.21</v>
      </c>
      <c r="T19" s="343"/>
      <c r="U19" s="343"/>
    </row>
    <row r="20" spans="2:21" ht="12">
      <c r="B20" s="436" t="s">
        <v>399</v>
      </c>
      <c r="C20" s="436"/>
      <c r="D20" s="436"/>
      <c r="E20" s="436"/>
      <c r="F20" s="436"/>
      <c r="G20" s="436"/>
      <c r="H20" s="436"/>
      <c r="I20" s="436"/>
      <c r="J20" s="343">
        <f>Oct!I59</f>
        <v>22827.72</v>
      </c>
      <c r="K20" s="343"/>
      <c r="L20" s="343"/>
      <c r="M20" s="343">
        <f>SUM(Oct!L59+Nov!L59+Dec!L59)</f>
        <v>0</v>
      </c>
      <c r="N20" s="343"/>
      <c r="O20" s="343"/>
      <c r="P20" s="343">
        <f>SUM(Oct!O59+Nov!O59+Dec!O59)</f>
        <v>0</v>
      </c>
      <c r="Q20" s="343"/>
      <c r="R20" s="343"/>
      <c r="S20" s="361">
        <f t="shared" si="0"/>
        <v>22827.72</v>
      </c>
      <c r="T20" s="361"/>
      <c r="U20" s="361"/>
    </row>
    <row r="21" spans="2:21" ht="12">
      <c r="B21" s="436" t="s">
        <v>400</v>
      </c>
      <c r="C21" s="436"/>
      <c r="D21" s="436"/>
      <c r="E21" s="436"/>
      <c r="F21" s="436"/>
      <c r="G21" s="436"/>
      <c r="H21" s="436"/>
      <c r="I21" s="436"/>
      <c r="J21" s="343">
        <f>Oct!I60</f>
        <v>300</v>
      </c>
      <c r="K21" s="343"/>
      <c r="L21" s="343"/>
      <c r="M21" s="343">
        <f>SUM(Oct!L60+Nov!L60+Dec!L60)</f>
        <v>0</v>
      </c>
      <c r="N21" s="343"/>
      <c r="O21" s="343"/>
      <c r="P21" s="343">
        <f>SUM(Oct!O60+Nov!O60+Dec!O60)</f>
        <v>0</v>
      </c>
      <c r="Q21" s="343"/>
      <c r="R21" s="343"/>
      <c r="S21" s="361">
        <f t="shared" si="0"/>
        <v>300</v>
      </c>
      <c r="T21" s="361"/>
      <c r="U21" s="361"/>
    </row>
    <row r="22" spans="2:21" ht="12.75" customHeight="1">
      <c r="B22" s="436" t="s">
        <v>328</v>
      </c>
      <c r="C22" s="436"/>
      <c r="D22" s="436"/>
      <c r="E22" s="436"/>
      <c r="F22" s="436"/>
      <c r="G22" s="436"/>
      <c r="H22" s="436"/>
      <c r="I22" s="436"/>
      <c r="J22" s="343">
        <f>Oct!I61</f>
        <v>0</v>
      </c>
      <c r="K22" s="343"/>
      <c r="L22" s="343"/>
      <c r="M22" s="343">
        <f>SUM(Oct!L61+Nov!L61+Dec!L61)</f>
        <v>0</v>
      </c>
      <c r="N22" s="343"/>
      <c r="O22" s="343"/>
      <c r="P22" s="343">
        <f>SUM(Oct!O61+Nov!O61+Dec!O61)</f>
        <v>0</v>
      </c>
      <c r="Q22" s="343"/>
      <c r="R22" s="343"/>
      <c r="S22" s="361">
        <f t="shared" si="0"/>
        <v>0</v>
      </c>
      <c r="T22" s="361"/>
      <c r="U22" s="361"/>
    </row>
    <row r="23" spans="2:21" ht="12.75" customHeight="1">
      <c r="B23" s="340" t="s">
        <v>410</v>
      </c>
      <c r="C23" s="341"/>
      <c r="D23" s="341"/>
      <c r="E23" s="341"/>
      <c r="F23" s="341"/>
      <c r="G23" s="341"/>
      <c r="H23" s="341"/>
      <c r="I23" s="342"/>
      <c r="J23" s="343">
        <f>Oct!I62</f>
        <v>937.3900000000001</v>
      </c>
      <c r="K23" s="343"/>
      <c r="L23" s="343"/>
      <c r="M23" s="343">
        <f>SUM(Oct!L62+Nov!L62+Dec!L62)</f>
        <v>0</v>
      </c>
      <c r="N23" s="343"/>
      <c r="O23" s="343"/>
      <c r="P23" s="343">
        <f>SUM(Oct!O62+Nov!O62+Dec!O62)</f>
        <v>0</v>
      </c>
      <c r="Q23" s="343"/>
      <c r="R23" s="343"/>
      <c r="S23" s="361">
        <f t="shared" si="0"/>
        <v>937.3900000000001</v>
      </c>
      <c r="T23" s="361"/>
      <c r="U23" s="361"/>
    </row>
    <row r="24" spans="2:21" ht="12.75" customHeight="1">
      <c r="B24" s="340" t="s">
        <v>97</v>
      </c>
      <c r="C24" s="341"/>
      <c r="D24" s="341"/>
      <c r="E24" s="341"/>
      <c r="F24" s="341"/>
      <c r="G24" s="341"/>
      <c r="H24" s="341"/>
      <c r="I24" s="342"/>
      <c r="J24" s="343">
        <f>Oct!I63</f>
        <v>3400</v>
      </c>
      <c r="K24" s="343"/>
      <c r="L24" s="343"/>
      <c r="M24" s="343">
        <f>SUM(Oct!L63+Nov!L63+Dec!L63)</f>
        <v>0</v>
      </c>
      <c r="N24" s="343"/>
      <c r="O24" s="343"/>
      <c r="P24" s="343">
        <f>SUM(Oct!O63+Nov!O63+Dec!O63)</f>
        <v>0</v>
      </c>
      <c r="Q24" s="343"/>
      <c r="R24" s="343"/>
      <c r="S24" s="361">
        <f>J24+M24-P24</f>
        <v>3400</v>
      </c>
      <c r="T24" s="361"/>
      <c r="U24" s="361"/>
    </row>
    <row r="25" spans="2:21" ht="12.75" customHeight="1">
      <c r="B25" s="340" t="s">
        <v>96</v>
      </c>
      <c r="C25" s="341"/>
      <c r="D25" s="341"/>
      <c r="E25" s="341"/>
      <c r="F25" s="341"/>
      <c r="G25" s="341"/>
      <c r="H25" s="341"/>
      <c r="I25" s="342"/>
      <c r="J25" s="343">
        <f>Oct!I64</f>
        <v>9400</v>
      </c>
      <c r="K25" s="343"/>
      <c r="L25" s="343"/>
      <c r="M25" s="343">
        <f>SUM(Oct!L64+Nov!L64+Dec!L64)</f>
        <v>0</v>
      </c>
      <c r="N25" s="343"/>
      <c r="O25" s="343"/>
      <c r="P25" s="343">
        <f>SUM(Oct!O64+Nov!O64+Dec!O64)</f>
        <v>0</v>
      </c>
      <c r="Q25" s="343"/>
      <c r="R25" s="343"/>
      <c r="S25" s="361">
        <f>J25+M25-P25</f>
        <v>9400</v>
      </c>
      <c r="T25" s="361"/>
      <c r="U25" s="361"/>
    </row>
    <row r="26" spans="2:21" ht="12.75" customHeight="1">
      <c r="B26" s="340" t="s">
        <v>98</v>
      </c>
      <c r="C26" s="341"/>
      <c r="D26" s="341"/>
      <c r="E26" s="341"/>
      <c r="F26" s="341"/>
      <c r="G26" s="341"/>
      <c r="H26" s="341"/>
      <c r="I26" s="342"/>
      <c r="J26" s="343">
        <f>Oct!I65</f>
        <v>4076.1400000000003</v>
      </c>
      <c r="K26" s="343"/>
      <c r="L26" s="343"/>
      <c r="M26" s="343">
        <f>SUM(Oct!L65+Nov!L65+Dec!L65)</f>
        <v>0</v>
      </c>
      <c r="N26" s="343"/>
      <c r="O26" s="343"/>
      <c r="P26" s="343">
        <f>SUM(Oct!O65+Nov!O65+Dec!O65)</f>
        <v>0</v>
      </c>
      <c r="Q26" s="343"/>
      <c r="R26" s="343"/>
      <c r="S26" s="361">
        <f>J26+M26-P26</f>
        <v>4076.1400000000003</v>
      </c>
      <c r="T26" s="361"/>
      <c r="U26" s="361"/>
    </row>
    <row r="27" spans="2:21" ht="9" customHeight="1">
      <c r="B27" s="443" t="s">
        <v>402</v>
      </c>
      <c r="C27" s="444"/>
      <c r="D27" s="444"/>
      <c r="E27" s="444"/>
      <c r="F27" s="444"/>
      <c r="G27" s="444"/>
      <c r="H27" s="444"/>
      <c r="I27" s="445"/>
      <c r="J27" s="452"/>
      <c r="K27" s="453"/>
      <c r="L27" s="454"/>
      <c r="M27" s="452"/>
      <c r="N27" s="453"/>
      <c r="O27" s="454"/>
      <c r="P27" s="452"/>
      <c r="Q27" s="453"/>
      <c r="R27" s="454"/>
      <c r="S27" s="417" t="s">
        <v>401</v>
      </c>
      <c r="T27" s="418"/>
      <c r="U27" s="419"/>
    </row>
    <row r="28" spans="2:21" ht="9" customHeight="1">
      <c r="B28" s="446"/>
      <c r="C28" s="447"/>
      <c r="D28" s="447"/>
      <c r="E28" s="447"/>
      <c r="F28" s="447"/>
      <c r="G28" s="447"/>
      <c r="H28" s="447"/>
      <c r="I28" s="448"/>
      <c r="J28" s="458">
        <f>SUM(J15:L26)</f>
        <v>36967.87999999999</v>
      </c>
      <c r="K28" s="459"/>
      <c r="L28" s="460"/>
      <c r="M28" s="458">
        <f>SUM(M15:O26)</f>
        <v>0</v>
      </c>
      <c r="N28" s="459"/>
      <c r="O28" s="460"/>
      <c r="P28" s="458">
        <f>SUM(P15:R26)</f>
        <v>0</v>
      </c>
      <c r="Q28" s="459"/>
      <c r="R28" s="460"/>
      <c r="S28" s="437">
        <f>J28+M28-P28</f>
        <v>36967.87999999999</v>
      </c>
      <c r="T28" s="438"/>
      <c r="U28" s="439"/>
    </row>
    <row r="29" spans="2:21" ht="9" customHeight="1">
      <c r="B29" s="449"/>
      <c r="C29" s="450"/>
      <c r="D29" s="450"/>
      <c r="E29" s="450"/>
      <c r="F29" s="450"/>
      <c r="G29" s="450"/>
      <c r="H29" s="450"/>
      <c r="I29" s="451"/>
      <c r="J29" s="461"/>
      <c r="K29" s="462"/>
      <c r="L29" s="463"/>
      <c r="M29" s="461"/>
      <c r="N29" s="462"/>
      <c r="O29" s="463"/>
      <c r="P29" s="461"/>
      <c r="Q29" s="462"/>
      <c r="R29" s="463"/>
      <c r="S29" s="440"/>
      <c r="T29" s="441"/>
      <c r="U29" s="442"/>
    </row>
    <row r="30" spans="2:21" ht="12">
      <c r="B30" s="19"/>
      <c r="C30" s="19"/>
      <c r="D30" s="19"/>
      <c r="E30" s="19"/>
      <c r="F30" s="19"/>
      <c r="G30" s="19"/>
      <c r="H30" s="19"/>
      <c r="I30" s="19"/>
      <c r="J30" s="32"/>
      <c r="K30" s="32"/>
      <c r="L30" s="32"/>
      <c r="M30" s="32"/>
      <c r="N30" s="32"/>
      <c r="O30" s="32"/>
      <c r="P30" s="32"/>
      <c r="Q30" s="32"/>
      <c r="R30" s="32"/>
      <c r="S30" s="32"/>
      <c r="T30" s="32"/>
      <c r="U30" s="32"/>
    </row>
    <row r="31" spans="2:21" ht="12.75" customHeight="1">
      <c r="B31" s="45"/>
      <c r="C31" s="464" t="s">
        <v>309</v>
      </c>
      <c r="D31" s="465"/>
      <c r="E31" s="465"/>
      <c r="F31" s="465"/>
      <c r="G31" s="465"/>
      <c r="H31" s="465"/>
      <c r="I31" s="466"/>
      <c r="J31" s="32"/>
      <c r="K31" s="46"/>
      <c r="L31" s="469" t="s">
        <v>128</v>
      </c>
      <c r="M31" s="465"/>
      <c r="N31" s="465"/>
      <c r="O31" s="465"/>
      <c r="P31" s="465"/>
      <c r="Q31" s="465"/>
      <c r="R31" s="465"/>
      <c r="S31" s="465"/>
      <c r="T31" s="465"/>
      <c r="U31" s="466"/>
    </row>
    <row r="32" spans="2:21" ht="12.75" customHeight="1">
      <c r="B32" s="49" t="s">
        <v>307</v>
      </c>
      <c r="C32" s="467"/>
      <c r="D32" s="467"/>
      <c r="E32" s="467"/>
      <c r="F32" s="467"/>
      <c r="G32" s="467"/>
      <c r="H32" s="467"/>
      <c r="I32" s="468"/>
      <c r="J32" s="32"/>
      <c r="K32" s="50" t="s">
        <v>308</v>
      </c>
      <c r="L32" s="467"/>
      <c r="M32" s="467"/>
      <c r="N32" s="467"/>
      <c r="O32" s="467"/>
      <c r="P32" s="467"/>
      <c r="Q32" s="467"/>
      <c r="R32" s="467"/>
      <c r="S32" s="467"/>
      <c r="T32" s="467"/>
      <c r="U32" s="468"/>
    </row>
    <row r="33" spans="2:21" ht="6" customHeight="1">
      <c r="B33" s="51"/>
      <c r="C33" s="47"/>
      <c r="D33" s="47"/>
      <c r="E33" s="47"/>
      <c r="F33" s="47"/>
      <c r="G33" s="47"/>
      <c r="H33" s="47"/>
      <c r="I33" s="48"/>
      <c r="J33" s="32"/>
      <c r="K33" s="52"/>
      <c r="L33" s="47"/>
      <c r="M33" s="47"/>
      <c r="N33" s="47"/>
      <c r="O33" s="47"/>
      <c r="P33" s="47"/>
      <c r="Q33" s="47"/>
      <c r="R33" s="47"/>
      <c r="S33" s="47"/>
      <c r="T33" s="47"/>
      <c r="U33" s="48"/>
    </row>
    <row r="34" spans="2:21" ht="12.75" customHeight="1">
      <c r="B34" s="423" t="s">
        <v>403</v>
      </c>
      <c r="C34" s="424"/>
      <c r="D34" s="424"/>
      <c r="E34" s="424"/>
      <c r="F34" s="424"/>
      <c r="G34" s="434" t="s">
        <v>325</v>
      </c>
      <c r="H34" s="434"/>
      <c r="I34" s="434"/>
      <c r="J34" s="32"/>
      <c r="K34" s="456" t="s">
        <v>297</v>
      </c>
      <c r="L34" s="457"/>
      <c r="M34" s="457"/>
      <c r="N34" s="457"/>
      <c r="O34" s="457"/>
      <c r="P34" s="32"/>
      <c r="Q34" s="32"/>
      <c r="R34" s="32"/>
      <c r="S34" s="32"/>
      <c r="T34" s="32"/>
      <c r="U34" s="37"/>
    </row>
    <row r="35" spans="2:21" ht="12.75" customHeight="1">
      <c r="B35" s="423" t="s">
        <v>404</v>
      </c>
      <c r="C35" s="424"/>
      <c r="D35" s="424"/>
      <c r="E35" s="424"/>
      <c r="F35" s="424"/>
      <c r="G35" s="434" t="s">
        <v>326</v>
      </c>
      <c r="H35" s="434"/>
      <c r="I35" s="434"/>
      <c r="J35" s="32"/>
      <c r="K35" s="421" t="s">
        <v>298</v>
      </c>
      <c r="L35" s="416"/>
      <c r="M35" s="416"/>
      <c r="N35" s="416"/>
      <c r="O35" s="416"/>
      <c r="P35" s="360">
        <f>'Accounts Worksheet'!M3</f>
        <v>0</v>
      </c>
      <c r="Q35" s="360"/>
      <c r="R35" s="360"/>
      <c r="S35" s="32"/>
      <c r="T35" s="32"/>
      <c r="U35" s="37"/>
    </row>
    <row r="36" spans="2:21" ht="12.75" customHeight="1">
      <c r="B36" s="423" t="s">
        <v>405</v>
      </c>
      <c r="C36" s="424"/>
      <c r="D36" s="424"/>
      <c r="E36" s="424"/>
      <c r="F36" s="424"/>
      <c r="G36" s="434"/>
      <c r="H36" s="434"/>
      <c r="I36" s="434"/>
      <c r="J36" s="32"/>
      <c r="K36" s="421" t="s">
        <v>299</v>
      </c>
      <c r="L36" s="416"/>
      <c r="M36" s="416"/>
      <c r="N36" s="416"/>
      <c r="O36" s="416"/>
      <c r="P36" s="360">
        <f>'Accounts Worksheet'!M4</f>
        <v>0</v>
      </c>
      <c r="Q36" s="360"/>
      <c r="R36" s="360"/>
      <c r="S36" s="32"/>
      <c r="T36" s="32"/>
      <c r="U36" s="37"/>
    </row>
    <row r="37" spans="2:21" ht="12.75" customHeight="1">
      <c r="B37" s="423" t="s">
        <v>289</v>
      </c>
      <c r="C37" s="424"/>
      <c r="D37" s="424"/>
      <c r="E37" s="424"/>
      <c r="F37" s="424"/>
      <c r="G37" s="434" t="s">
        <v>326</v>
      </c>
      <c r="H37" s="434"/>
      <c r="I37" s="434"/>
      <c r="J37" s="32"/>
      <c r="K37" s="421" t="s">
        <v>300</v>
      </c>
      <c r="L37" s="416"/>
      <c r="M37" s="416"/>
      <c r="N37" s="416"/>
      <c r="O37" s="416"/>
      <c r="P37" s="360">
        <f>'Accounts Worksheet'!M5</f>
        <v>0</v>
      </c>
      <c r="Q37" s="360"/>
      <c r="R37" s="360"/>
      <c r="S37" s="32"/>
      <c r="T37" s="32"/>
      <c r="U37" s="37"/>
    </row>
    <row r="38" spans="2:21" ht="12.75" customHeight="1">
      <c r="B38" s="423" t="s">
        <v>290</v>
      </c>
      <c r="C38" s="424"/>
      <c r="D38" s="424"/>
      <c r="E38" s="424"/>
      <c r="F38" s="424"/>
      <c r="G38" s="434" t="s">
        <v>325</v>
      </c>
      <c r="H38" s="434"/>
      <c r="I38" s="434"/>
      <c r="J38" s="32"/>
      <c r="K38" s="38"/>
      <c r="L38" s="9"/>
      <c r="M38" s="32"/>
      <c r="N38" s="435" t="s">
        <v>306</v>
      </c>
      <c r="O38" s="455"/>
      <c r="P38" s="455"/>
      <c r="Q38" s="455"/>
      <c r="R38" s="455"/>
      <c r="S38" s="360">
        <f>P35-P36+P37</f>
        <v>0</v>
      </c>
      <c r="T38" s="360"/>
      <c r="U38" s="360"/>
    </row>
    <row r="39" spans="2:21" ht="12.75" customHeight="1">
      <c r="B39" s="423" t="s">
        <v>291</v>
      </c>
      <c r="C39" s="424"/>
      <c r="D39" s="424"/>
      <c r="E39" s="424"/>
      <c r="F39" s="424"/>
      <c r="G39" s="420">
        <v>0</v>
      </c>
      <c r="H39" s="420"/>
      <c r="I39" s="420"/>
      <c r="J39" s="32"/>
      <c r="K39" s="39"/>
      <c r="L39" s="32"/>
      <c r="M39" s="32"/>
      <c r="N39" s="7"/>
      <c r="O39" s="7"/>
      <c r="P39" s="7"/>
      <c r="Q39" s="7"/>
      <c r="R39" s="7"/>
      <c r="S39" s="9"/>
      <c r="T39" s="9"/>
      <c r="U39" s="41"/>
    </row>
    <row r="40" spans="2:21" ht="12.75" customHeight="1">
      <c r="B40" s="423" t="s">
        <v>292</v>
      </c>
      <c r="C40" s="424"/>
      <c r="D40" s="424"/>
      <c r="E40" s="424"/>
      <c r="F40" s="424"/>
      <c r="G40" s="420">
        <v>495000</v>
      </c>
      <c r="H40" s="420"/>
      <c r="I40" s="420"/>
      <c r="J40" s="32"/>
      <c r="K40" s="38"/>
      <c r="L40" s="33"/>
      <c r="M40" s="32"/>
      <c r="N40" s="435" t="s">
        <v>301</v>
      </c>
      <c r="O40" s="416"/>
      <c r="P40" s="416"/>
      <c r="Q40" s="416"/>
      <c r="R40" s="416"/>
      <c r="S40" s="360">
        <f>S20</f>
        <v>22827.72</v>
      </c>
      <c r="T40" s="360"/>
      <c r="U40" s="360"/>
    </row>
    <row r="41" spans="2:21" ht="12.75" customHeight="1">
      <c r="B41" s="423" t="s">
        <v>293</v>
      </c>
      <c r="C41" s="424"/>
      <c r="D41" s="424"/>
      <c r="E41" s="424"/>
      <c r="F41" s="424"/>
      <c r="G41" s="420">
        <v>600000</v>
      </c>
      <c r="H41" s="420"/>
      <c r="I41" s="420"/>
      <c r="J41" s="32"/>
      <c r="K41" s="38"/>
      <c r="L41" s="33"/>
      <c r="M41" s="32"/>
      <c r="N41" s="435" t="s">
        <v>302</v>
      </c>
      <c r="O41" s="416"/>
      <c r="P41" s="416"/>
      <c r="Q41" s="416"/>
      <c r="R41" s="416"/>
      <c r="S41" s="360">
        <f>S21</f>
        <v>300</v>
      </c>
      <c r="T41" s="360"/>
      <c r="U41" s="360"/>
    </row>
    <row r="42" spans="2:21" ht="12.75" customHeight="1">
      <c r="B42" s="423" t="s">
        <v>294</v>
      </c>
      <c r="C42" s="424"/>
      <c r="D42" s="424"/>
      <c r="E42" s="424"/>
      <c r="F42" s="424"/>
      <c r="G42" s="420">
        <f>'Accounts Worksheet'!M18</f>
        <v>0</v>
      </c>
      <c r="H42" s="420"/>
      <c r="I42" s="420"/>
      <c r="J42" s="32"/>
      <c r="K42" s="38"/>
      <c r="L42" s="33"/>
      <c r="M42" s="32"/>
      <c r="N42" s="415" t="s">
        <v>303</v>
      </c>
      <c r="O42" s="416"/>
      <c r="P42" s="416"/>
      <c r="Q42" s="416"/>
      <c r="R42" s="416"/>
      <c r="S42" s="360">
        <f>SUM(S38,S40,S41)</f>
        <v>23127.72</v>
      </c>
      <c r="T42" s="422"/>
      <c r="U42" s="422"/>
    </row>
    <row r="43" spans="2:21" ht="12.75" customHeight="1">
      <c r="B43" s="423" t="s">
        <v>295</v>
      </c>
      <c r="C43" s="424"/>
      <c r="D43" s="424"/>
      <c r="E43" s="424"/>
      <c r="F43" s="424"/>
      <c r="G43" s="420">
        <v>55000</v>
      </c>
      <c r="H43" s="420"/>
      <c r="I43" s="420"/>
      <c r="J43" s="32"/>
      <c r="K43" s="38"/>
      <c r="L43" s="9"/>
      <c r="M43" s="32"/>
      <c r="N43" s="435" t="s">
        <v>304</v>
      </c>
      <c r="O43" s="416"/>
      <c r="P43" s="416"/>
      <c r="Q43" s="416"/>
      <c r="R43" s="416"/>
      <c r="S43" s="360">
        <v>0</v>
      </c>
      <c r="T43" s="422"/>
      <c r="U43" s="422"/>
    </row>
    <row r="44" spans="2:21" ht="12.75" customHeight="1">
      <c r="B44" s="423" t="s">
        <v>296</v>
      </c>
      <c r="C44" s="424"/>
      <c r="D44" s="424"/>
      <c r="E44" s="424"/>
      <c r="F44" s="424"/>
      <c r="G44" s="420">
        <v>350000</v>
      </c>
      <c r="H44" s="420"/>
      <c r="I44" s="420"/>
      <c r="J44" s="32"/>
      <c r="K44" s="40"/>
      <c r="L44" s="9"/>
      <c r="M44" s="32"/>
      <c r="N44" s="415" t="s">
        <v>305</v>
      </c>
      <c r="O44" s="416"/>
      <c r="P44" s="416"/>
      <c r="Q44" s="416"/>
      <c r="R44" s="416"/>
      <c r="S44" s="367">
        <f>SUM(S42:U43)</f>
        <v>23127.72</v>
      </c>
      <c r="T44" s="433"/>
      <c r="U44" s="433"/>
    </row>
    <row r="45" spans="2:21" ht="6" customHeight="1">
      <c r="B45" s="35"/>
      <c r="C45" s="14"/>
      <c r="D45" s="14"/>
      <c r="E45" s="14"/>
      <c r="F45" s="14"/>
      <c r="G45" s="14"/>
      <c r="H45" s="14"/>
      <c r="I45" s="36"/>
      <c r="J45" s="32"/>
      <c r="K45" s="42"/>
      <c r="L45" s="43"/>
      <c r="M45" s="34"/>
      <c r="N45" s="34"/>
      <c r="O45" s="12"/>
      <c r="P45" s="12"/>
      <c r="Q45" s="12"/>
      <c r="R45" s="12"/>
      <c r="S45" s="12"/>
      <c r="T45" s="12"/>
      <c r="U45" s="44"/>
    </row>
    <row r="46" spans="2:14" ht="12.75" customHeight="1">
      <c r="B46" s="19"/>
      <c r="C46" s="19"/>
      <c r="D46" s="19"/>
      <c r="E46" s="19"/>
      <c r="F46" s="19"/>
      <c r="G46" s="19"/>
      <c r="H46" s="19"/>
      <c r="I46" s="19"/>
      <c r="J46" s="32"/>
      <c r="M46" s="32"/>
      <c r="N46" s="32"/>
    </row>
    <row r="47" spans="2:21" ht="12.75" customHeight="1">
      <c r="B47" s="55" t="s">
        <v>311</v>
      </c>
      <c r="C47" s="399" t="s">
        <v>310</v>
      </c>
      <c r="D47" s="400"/>
      <c r="E47" s="400"/>
      <c r="F47" s="400"/>
      <c r="G47" s="400"/>
      <c r="H47" s="400"/>
      <c r="I47" s="400"/>
      <c r="J47" s="400"/>
      <c r="K47" s="400"/>
      <c r="L47" s="400"/>
      <c r="M47" s="400"/>
      <c r="N47" s="400"/>
      <c r="O47" s="400"/>
      <c r="Q47" s="428">
        <f>Dec!R4</f>
        <v>40921</v>
      </c>
      <c r="R47" s="428"/>
      <c r="S47" s="428"/>
      <c r="T47" s="428"/>
      <c r="U47" s="502"/>
    </row>
    <row r="48" spans="2:21" ht="12" customHeight="1">
      <c r="B48" s="19"/>
      <c r="C48" s="19"/>
      <c r="D48" s="19"/>
      <c r="E48" s="19"/>
      <c r="F48" s="19"/>
      <c r="G48" s="19"/>
      <c r="H48" s="19"/>
      <c r="I48" s="19"/>
      <c r="J48" s="32"/>
      <c r="M48" s="32"/>
      <c r="N48" s="32"/>
      <c r="Q48" s="430" t="s">
        <v>312</v>
      </c>
      <c r="R48" s="430"/>
      <c r="S48" s="430"/>
      <c r="T48" s="430"/>
      <c r="U48" s="431"/>
    </row>
    <row r="49" spans="2:26" ht="12.75" customHeight="1">
      <c r="B49" s="398" t="s">
        <v>313</v>
      </c>
      <c r="C49" s="315"/>
      <c r="D49" s="315"/>
      <c r="E49" s="315"/>
      <c r="F49" s="315"/>
      <c r="G49" s="315"/>
      <c r="H49" s="315"/>
      <c r="I49" s="315"/>
      <c r="J49" s="315"/>
      <c r="K49" s="315"/>
      <c r="L49" s="315"/>
      <c r="M49" s="315"/>
      <c r="N49" s="315"/>
      <c r="O49" s="315"/>
      <c r="P49" s="315"/>
      <c r="Q49" s="326" t="s">
        <v>372</v>
      </c>
      <c r="R49" s="432"/>
      <c r="S49" s="432"/>
      <c r="T49" s="432"/>
      <c r="U49" s="432"/>
      <c r="V49" s="9"/>
      <c r="W49" s="7"/>
      <c r="X49" s="7"/>
      <c r="Y49" s="7"/>
      <c r="Z49" s="7"/>
    </row>
    <row r="50" spans="2:26" ht="12" customHeight="1">
      <c r="B50" s="19"/>
      <c r="C50" s="19"/>
      <c r="D50" s="19"/>
      <c r="E50" s="19"/>
      <c r="F50" s="19"/>
      <c r="G50" s="19"/>
      <c r="H50" s="19"/>
      <c r="I50" s="19"/>
      <c r="J50" s="32"/>
      <c r="M50" s="32"/>
      <c r="N50" s="32"/>
      <c r="Q50" s="407" t="s">
        <v>373</v>
      </c>
      <c r="R50" s="315"/>
      <c r="S50" s="315"/>
      <c r="T50" s="315"/>
      <c r="U50" s="315"/>
      <c r="V50" s="53"/>
      <c r="W50" s="53"/>
      <c r="X50" s="53"/>
      <c r="Y50" s="53"/>
      <c r="Z50" s="53"/>
    </row>
    <row r="51" spans="2:21" ht="12.75" customHeight="1">
      <c r="B51" s="398" t="s">
        <v>314</v>
      </c>
      <c r="C51" s="315"/>
      <c r="D51" s="315"/>
      <c r="E51" s="315"/>
      <c r="F51" s="408">
        <f>Q8</f>
        <v>40908</v>
      </c>
      <c r="G51" s="327"/>
      <c r="H51" s="327"/>
      <c r="I51" s="327"/>
      <c r="J51" s="398" t="s">
        <v>315</v>
      </c>
      <c r="K51" s="315"/>
      <c r="L51" s="315"/>
      <c r="M51" s="315"/>
      <c r="N51" s="315"/>
      <c r="O51" s="315"/>
      <c r="P51" s="315"/>
      <c r="Q51" s="315"/>
      <c r="R51" s="315"/>
      <c r="S51" s="315"/>
      <c r="T51" s="315"/>
      <c r="U51" s="315"/>
    </row>
    <row r="52" spans="2:21" ht="20.25" customHeight="1">
      <c r="B52" s="398" t="s">
        <v>316</v>
      </c>
      <c r="C52" s="315"/>
      <c r="D52" s="315"/>
      <c r="E52" s="315"/>
      <c r="F52" s="315"/>
      <c r="G52" s="315"/>
      <c r="H52" s="315"/>
      <c r="I52" s="315"/>
      <c r="J52" s="315"/>
      <c r="K52" s="315"/>
      <c r="L52" s="315"/>
      <c r="M52" s="315"/>
      <c r="N52" s="315"/>
      <c r="O52" s="315"/>
      <c r="P52" s="315"/>
      <c r="Q52" s="315"/>
      <c r="R52" s="315"/>
      <c r="S52" s="315"/>
      <c r="T52" s="315"/>
      <c r="U52" s="315"/>
    </row>
    <row r="53" spans="2:20" ht="9" customHeight="1">
      <c r="B53" s="19"/>
      <c r="C53" s="19"/>
      <c r="D53" s="19"/>
      <c r="E53" s="19"/>
      <c r="F53" s="19"/>
      <c r="G53" s="19"/>
      <c r="H53" s="19"/>
      <c r="I53" s="19"/>
      <c r="J53" s="32"/>
      <c r="M53" s="32"/>
      <c r="N53" s="32"/>
      <c r="Q53" s="17"/>
      <c r="R53" s="17"/>
      <c r="S53" s="17"/>
      <c r="T53" s="17"/>
    </row>
    <row r="54" spans="2:21" ht="12.75" customHeight="1">
      <c r="B54" s="401" t="s">
        <v>319</v>
      </c>
      <c r="C54" s="402"/>
      <c r="D54" s="402"/>
      <c r="E54" s="402"/>
      <c r="F54" s="403" t="s">
        <v>129</v>
      </c>
      <c r="G54" s="404"/>
      <c r="H54" s="404"/>
      <c r="I54" s="404"/>
      <c r="J54" s="404"/>
      <c r="L54" s="425" t="s">
        <v>317</v>
      </c>
      <c r="M54" s="315"/>
      <c r="N54" s="405"/>
      <c r="O54" s="317"/>
      <c r="P54" s="317"/>
      <c r="Q54" s="317"/>
      <c r="R54" s="317"/>
      <c r="S54" s="317"/>
      <c r="T54" s="397" t="s">
        <v>318</v>
      </c>
      <c r="U54" s="315"/>
    </row>
    <row r="55" spans="2:20" ht="12.75" customHeight="1">
      <c r="B55" s="19"/>
      <c r="C55" s="19"/>
      <c r="D55" s="19"/>
      <c r="E55" s="19"/>
      <c r="F55" s="406" t="s">
        <v>320</v>
      </c>
      <c r="G55" s="313"/>
      <c r="H55" s="313"/>
      <c r="I55" s="313"/>
      <c r="J55" s="313"/>
      <c r="L55" s="32"/>
      <c r="M55" s="32"/>
      <c r="N55" s="505" t="s">
        <v>264</v>
      </c>
      <c r="O55" s="506"/>
      <c r="P55" s="506"/>
      <c r="Q55" s="506"/>
      <c r="R55" s="506"/>
      <c r="S55" s="506"/>
      <c r="T55" s="2"/>
    </row>
    <row r="56" spans="2:21" ht="12.75" customHeight="1">
      <c r="B56" s="19"/>
      <c r="C56" s="19"/>
      <c r="D56" s="19"/>
      <c r="E56" s="19"/>
      <c r="F56" s="19"/>
      <c r="G56" s="19"/>
      <c r="H56" s="19"/>
      <c r="I56" s="19"/>
      <c r="L56" s="425" t="s">
        <v>317</v>
      </c>
      <c r="M56" s="315"/>
      <c r="N56" s="405"/>
      <c r="O56" s="317"/>
      <c r="P56" s="317"/>
      <c r="Q56" s="317"/>
      <c r="R56" s="317"/>
      <c r="S56" s="317"/>
      <c r="T56" s="397" t="s">
        <v>318</v>
      </c>
      <c r="U56" s="315"/>
    </row>
    <row r="57" spans="2:20" ht="12.75" customHeight="1">
      <c r="B57" s="19"/>
      <c r="C57" s="19"/>
      <c r="D57" s="19"/>
      <c r="E57" s="19"/>
      <c r="F57" s="403" t="s">
        <v>286</v>
      </c>
      <c r="G57" s="404"/>
      <c r="H57" s="404"/>
      <c r="I57" s="404"/>
      <c r="J57" s="404"/>
      <c r="L57" s="32"/>
      <c r="M57" s="32"/>
      <c r="N57" s="505" t="s">
        <v>8</v>
      </c>
      <c r="O57" s="506"/>
      <c r="P57" s="506"/>
      <c r="Q57" s="506"/>
      <c r="R57" s="506"/>
      <c r="S57" s="506"/>
      <c r="T57" s="54"/>
    </row>
    <row r="58" spans="2:21" ht="12.75" customHeight="1">
      <c r="B58" s="19"/>
      <c r="C58" s="19"/>
      <c r="D58" s="19"/>
      <c r="E58" s="19"/>
      <c r="F58" s="403" t="s">
        <v>287</v>
      </c>
      <c r="G58" s="404"/>
      <c r="H58" s="404"/>
      <c r="I58" s="404"/>
      <c r="J58" s="404"/>
      <c r="L58" s="425" t="s">
        <v>317</v>
      </c>
      <c r="M58" s="315"/>
      <c r="N58" s="405"/>
      <c r="O58" s="317"/>
      <c r="P58" s="317"/>
      <c r="Q58" s="317"/>
      <c r="R58" s="317"/>
      <c r="S58" s="317"/>
      <c r="T58" s="397" t="s">
        <v>318</v>
      </c>
      <c r="U58" s="315"/>
    </row>
    <row r="59" spans="2:20" ht="12.75" customHeight="1">
      <c r="B59" s="19"/>
      <c r="C59" s="19"/>
      <c r="D59" s="19"/>
      <c r="E59" s="19"/>
      <c r="F59" s="406" t="s">
        <v>321</v>
      </c>
      <c r="G59" s="313"/>
      <c r="H59" s="313"/>
      <c r="I59" s="313"/>
      <c r="J59" s="313"/>
      <c r="M59" s="32"/>
      <c r="N59" s="505" t="s">
        <v>27</v>
      </c>
      <c r="O59" s="506"/>
      <c r="P59" s="506"/>
      <c r="Q59" s="506"/>
      <c r="R59" s="506"/>
      <c r="S59" s="506"/>
      <c r="T59" s="17"/>
    </row>
    <row r="60" spans="2:20" ht="12.75" customHeight="1">
      <c r="B60" s="19"/>
      <c r="C60" s="19"/>
      <c r="D60" s="19"/>
      <c r="E60" s="19"/>
      <c r="F60" s="19"/>
      <c r="G60" s="19"/>
      <c r="H60" s="19"/>
      <c r="I60" s="19"/>
      <c r="J60" s="32"/>
      <c r="M60" s="32"/>
      <c r="N60" s="32"/>
      <c r="Q60" s="17"/>
      <c r="R60" s="17"/>
      <c r="S60" s="17"/>
      <c r="T60" s="17"/>
    </row>
    <row r="61" spans="2:20" ht="12.75" customHeight="1">
      <c r="B61" s="426" t="s">
        <v>329</v>
      </c>
      <c r="C61" s="315"/>
      <c r="D61" s="315"/>
      <c r="E61" s="315"/>
      <c r="F61" s="315"/>
      <c r="G61" s="315"/>
      <c r="H61" s="315"/>
      <c r="I61" s="315"/>
      <c r="J61" s="315"/>
      <c r="K61" s="315"/>
      <c r="L61" s="315"/>
      <c r="M61" s="429" t="s">
        <v>130</v>
      </c>
      <c r="N61" s="404"/>
      <c r="O61" s="404"/>
      <c r="P61" s="404"/>
      <c r="Q61" s="404"/>
      <c r="R61" s="404"/>
      <c r="S61" s="404"/>
      <c r="T61" s="17"/>
    </row>
    <row r="62" spans="2:21" ht="12.75" customHeight="1">
      <c r="B62" s="426" t="s">
        <v>330</v>
      </c>
      <c r="C62" s="315"/>
      <c r="D62" s="315"/>
      <c r="E62" s="507">
        <v>50000</v>
      </c>
      <c r="F62" s="507"/>
      <c r="G62" s="507"/>
      <c r="H62" s="249" t="s">
        <v>322</v>
      </c>
      <c r="I62" s="508">
        <v>40786</v>
      </c>
      <c r="J62" s="508"/>
      <c r="K62" s="508"/>
      <c r="L62" s="426" t="s">
        <v>323</v>
      </c>
      <c r="M62" s="315"/>
      <c r="N62" s="315"/>
      <c r="O62" s="315"/>
      <c r="P62" s="315"/>
      <c r="Q62" s="315"/>
      <c r="R62" s="315"/>
      <c r="S62" s="315"/>
      <c r="T62" s="315"/>
      <c r="U62" s="315"/>
    </row>
    <row r="63" spans="2:21" ht="12.75" customHeight="1">
      <c r="B63" s="426" t="s">
        <v>331</v>
      </c>
      <c r="C63" s="315"/>
      <c r="D63" s="315"/>
      <c r="E63" s="315"/>
      <c r="F63" s="315"/>
      <c r="G63" s="315"/>
      <c r="H63" s="315"/>
      <c r="I63" s="315"/>
      <c r="J63" s="315"/>
      <c r="K63" s="315"/>
      <c r="L63" s="315"/>
      <c r="M63" s="315"/>
      <c r="N63" s="315"/>
      <c r="O63" s="315"/>
      <c r="P63" s="315"/>
      <c r="Q63" s="315"/>
      <c r="R63" s="315"/>
      <c r="S63" s="315"/>
      <c r="T63" s="315"/>
      <c r="U63" s="315"/>
    </row>
    <row r="64" spans="2:21" ht="12.75" customHeight="1">
      <c r="B64" s="19"/>
      <c r="C64" s="19"/>
      <c r="D64" s="19"/>
      <c r="E64" s="19"/>
      <c r="F64" s="19"/>
      <c r="G64" s="19"/>
      <c r="H64" s="19"/>
      <c r="I64" s="19"/>
      <c r="J64" s="32"/>
      <c r="L64" s="425" t="s">
        <v>317</v>
      </c>
      <c r="M64" s="315"/>
      <c r="N64" s="405"/>
      <c r="O64" s="317"/>
      <c r="P64" s="317"/>
      <c r="Q64" s="317"/>
      <c r="R64" s="317"/>
      <c r="S64" s="317"/>
      <c r="T64" s="397" t="s">
        <v>324</v>
      </c>
      <c r="U64" s="315"/>
    </row>
    <row r="65" spans="2:20" ht="12.75" customHeight="1">
      <c r="B65" s="19"/>
      <c r="C65" s="19"/>
      <c r="D65" s="19"/>
      <c r="E65" s="19"/>
      <c r="F65" s="19"/>
      <c r="G65" s="19"/>
      <c r="H65" s="19"/>
      <c r="I65" s="19"/>
      <c r="J65" s="32"/>
      <c r="K65" s="32"/>
      <c r="M65" s="32"/>
      <c r="N65" s="501" t="s">
        <v>21</v>
      </c>
      <c r="O65" s="396"/>
      <c r="P65" s="396"/>
      <c r="Q65" s="396"/>
      <c r="R65" s="396"/>
      <c r="S65" s="396"/>
      <c r="T65" s="17"/>
    </row>
  </sheetData>
  <sheetProtection/>
  <mergeCells count="176">
    <mergeCell ref="K35:O35"/>
    <mergeCell ref="B34:F34"/>
    <mergeCell ref="B35:F35"/>
    <mergeCell ref="G35:I36"/>
    <mergeCell ref="K36:O36"/>
    <mergeCell ref="F51:I51"/>
    <mergeCell ref="N41:R41"/>
    <mergeCell ref="G40:I40"/>
    <mergeCell ref="G41:I41"/>
    <mergeCell ref="G42:I42"/>
    <mergeCell ref="F54:J54"/>
    <mergeCell ref="N54:S54"/>
    <mergeCell ref="B52:U52"/>
    <mergeCell ref="L54:M54"/>
    <mergeCell ref="T54:U54"/>
    <mergeCell ref="J51:U51"/>
    <mergeCell ref="B51:E51"/>
    <mergeCell ref="B54:E54"/>
    <mergeCell ref="L58:M58"/>
    <mergeCell ref="S20:U20"/>
    <mergeCell ref="S21:U21"/>
    <mergeCell ref="S22:U22"/>
    <mergeCell ref="P19:R19"/>
    <mergeCell ref="P20:R20"/>
    <mergeCell ref="B49:P49"/>
    <mergeCell ref="C47:O47"/>
    <mergeCell ref="C31:I32"/>
    <mergeCell ref="L31:U32"/>
    <mergeCell ref="N65:S65"/>
    <mergeCell ref="T58:U58"/>
    <mergeCell ref="F55:J55"/>
    <mergeCell ref="I62:K62"/>
    <mergeCell ref="M61:S61"/>
    <mergeCell ref="F59:J59"/>
    <mergeCell ref="N55:S55"/>
    <mergeCell ref="N59:S59"/>
    <mergeCell ref="F57:J57"/>
    <mergeCell ref="F58:J58"/>
    <mergeCell ref="B25:I25"/>
    <mergeCell ref="J20:L20"/>
    <mergeCell ref="J21:L21"/>
    <mergeCell ref="J22:L22"/>
    <mergeCell ref="P22:R22"/>
    <mergeCell ref="B22:I22"/>
    <mergeCell ref="M22:O22"/>
    <mergeCell ref="P21:R21"/>
    <mergeCell ref="B20:I20"/>
    <mergeCell ref="B21:I21"/>
    <mergeCell ref="L56:M56"/>
    <mergeCell ref="S40:U40"/>
    <mergeCell ref="K34:O34"/>
    <mergeCell ref="G34:I34"/>
    <mergeCell ref="M20:O20"/>
    <mergeCell ref="M21:O21"/>
    <mergeCell ref="J25:L25"/>
    <mergeCell ref="P27:R27"/>
    <mergeCell ref="P25:R25"/>
    <mergeCell ref="B26:I26"/>
    <mergeCell ref="Q48:U48"/>
    <mergeCell ref="Q49:U49"/>
    <mergeCell ref="N56:S56"/>
    <mergeCell ref="Q50:U50"/>
    <mergeCell ref="N58:S58"/>
    <mergeCell ref="S42:U42"/>
    <mergeCell ref="T56:U56"/>
    <mergeCell ref="N57:S57"/>
    <mergeCell ref="Q47:U47"/>
    <mergeCell ref="L64:M64"/>
    <mergeCell ref="N64:S64"/>
    <mergeCell ref="B61:L61"/>
    <mergeCell ref="B62:D62"/>
    <mergeCell ref="L62:U62"/>
    <mergeCell ref="T64:U64"/>
    <mergeCell ref="B63:U63"/>
    <mergeCell ref="E62:G62"/>
    <mergeCell ref="P36:R36"/>
    <mergeCell ref="P37:R37"/>
    <mergeCell ref="S44:U44"/>
    <mergeCell ref="N40:R40"/>
    <mergeCell ref="G43:I43"/>
    <mergeCell ref="S43:U43"/>
    <mergeCell ref="G44:I44"/>
    <mergeCell ref="S41:U41"/>
    <mergeCell ref="S38:U38"/>
    <mergeCell ref="K37:O37"/>
    <mergeCell ref="B44:F44"/>
    <mergeCell ref="N38:R38"/>
    <mergeCell ref="N43:R43"/>
    <mergeCell ref="N44:R44"/>
    <mergeCell ref="G38:I38"/>
    <mergeCell ref="G39:I39"/>
    <mergeCell ref="B38:F38"/>
    <mergeCell ref="B39:F39"/>
    <mergeCell ref="B40:F40"/>
    <mergeCell ref="B41:F41"/>
    <mergeCell ref="B23:I23"/>
    <mergeCell ref="J23:L23"/>
    <mergeCell ref="M23:O23"/>
    <mergeCell ref="B42:F42"/>
    <mergeCell ref="B43:F43"/>
    <mergeCell ref="B36:F36"/>
    <mergeCell ref="B37:F37"/>
    <mergeCell ref="G37:I37"/>
    <mergeCell ref="N42:R42"/>
    <mergeCell ref="P35:R35"/>
    <mergeCell ref="P28:R29"/>
    <mergeCell ref="S28:U29"/>
    <mergeCell ref="J26:L26"/>
    <mergeCell ref="S26:U26"/>
    <mergeCell ref="P26:R26"/>
    <mergeCell ref="S27:U27"/>
    <mergeCell ref="B27:I29"/>
    <mergeCell ref="J27:L27"/>
    <mergeCell ref="M27:O27"/>
    <mergeCell ref="M25:O25"/>
    <mergeCell ref="B24:I24"/>
    <mergeCell ref="J24:L24"/>
    <mergeCell ref="M24:O24"/>
    <mergeCell ref="M26:O26"/>
    <mergeCell ref="J28:L29"/>
    <mergeCell ref="M28:O29"/>
    <mergeCell ref="M13:O13"/>
    <mergeCell ref="J13:L13"/>
    <mergeCell ref="M15:O15"/>
    <mergeCell ref="S25:U25"/>
    <mergeCell ref="P23:R23"/>
    <mergeCell ref="S23:U23"/>
    <mergeCell ref="P24:R24"/>
    <mergeCell ref="S24:U24"/>
    <mergeCell ref="P18:R18"/>
    <mergeCell ref="S15:U15"/>
    <mergeCell ref="S16:U16"/>
    <mergeCell ref="P16:R16"/>
    <mergeCell ref="M19:O19"/>
    <mergeCell ref="J16:L16"/>
    <mergeCell ref="J17:L17"/>
    <mergeCell ref="S18:U18"/>
    <mergeCell ref="S19:U19"/>
    <mergeCell ref="B12:I14"/>
    <mergeCell ref="J12:L12"/>
    <mergeCell ref="M14:O14"/>
    <mergeCell ref="M12:O12"/>
    <mergeCell ref="S17:U17"/>
    <mergeCell ref="P13:R13"/>
    <mergeCell ref="M17:O17"/>
    <mergeCell ref="M16:O16"/>
    <mergeCell ref="P15:R15"/>
    <mergeCell ref="P17:R17"/>
    <mergeCell ref="B18:I18"/>
    <mergeCell ref="B19:I19"/>
    <mergeCell ref="B15:I15"/>
    <mergeCell ref="B16:I16"/>
    <mergeCell ref="B17:I17"/>
    <mergeCell ref="M18:O18"/>
    <mergeCell ref="J19:L19"/>
    <mergeCell ref="J18:L18"/>
    <mergeCell ref="Q8:U8"/>
    <mergeCell ref="S13:U13"/>
    <mergeCell ref="P14:R14"/>
    <mergeCell ref="S14:U14"/>
    <mergeCell ref="S12:U12"/>
    <mergeCell ref="G10:I10"/>
    <mergeCell ref="K10:M10"/>
    <mergeCell ref="O10:Q10"/>
    <mergeCell ref="P12:R12"/>
    <mergeCell ref="J14:L14"/>
    <mergeCell ref="B10:E10"/>
    <mergeCell ref="J15:L15"/>
    <mergeCell ref="S10:U10"/>
    <mergeCell ref="G2:P4"/>
    <mergeCell ref="B6:K6"/>
    <mergeCell ref="L6:U6"/>
    <mergeCell ref="L7:U7"/>
    <mergeCell ref="B8:D8"/>
    <mergeCell ref="L8:P8"/>
    <mergeCell ref="E8:K8"/>
  </mergeCells>
  <printOptions/>
  <pageMargins left="0.5" right="0" top="0" bottom="0" header="0.5" footer="0.5"/>
  <pageSetup fitToHeight="1" fitToWidth="1"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N44"/>
  <sheetViews>
    <sheetView zoomScale="75" zoomScaleNormal="75" zoomScalePageLayoutView="0" workbookViewId="0" topLeftCell="A1">
      <selection activeCell="I26" sqref="I26"/>
    </sheetView>
  </sheetViews>
  <sheetFormatPr defaultColWidth="9.7109375" defaultRowHeight="12.75"/>
  <cols>
    <col min="1" max="1" width="34.28125" style="93" bestFit="1" customWidth="1"/>
    <col min="2" max="7" width="16.28125" style="92" customWidth="1"/>
    <col min="8" max="8" width="9.421875" style="92" customWidth="1"/>
    <col min="9" max="13" width="14.8515625" style="183" bestFit="1" customWidth="1"/>
    <col min="14" max="14" width="14.8515625" style="184" bestFit="1" customWidth="1"/>
    <col min="15" max="16384" width="9.7109375" style="93" customWidth="1"/>
  </cols>
  <sheetData>
    <row r="1" ht="30">
      <c r="D1" s="104" t="s">
        <v>99</v>
      </c>
    </row>
    <row r="2" ht="30">
      <c r="D2" s="104" t="s">
        <v>100</v>
      </c>
    </row>
    <row r="3" ht="30">
      <c r="D3" s="104" t="s">
        <v>101</v>
      </c>
    </row>
    <row r="5" ht="30">
      <c r="D5" s="104">
        <v>2011</v>
      </c>
    </row>
    <row r="7" spans="1:14" s="95" customFormat="1" ht="15.75">
      <c r="A7" s="79"/>
      <c r="B7" s="79"/>
      <c r="C7" s="94"/>
      <c r="D7" s="94"/>
      <c r="E7" s="94"/>
      <c r="F7" s="94"/>
      <c r="G7" s="71"/>
      <c r="H7" s="94"/>
      <c r="I7" s="185"/>
      <c r="J7" s="186"/>
      <c r="K7" s="186"/>
      <c r="L7" s="186"/>
      <c r="M7" s="186"/>
      <c r="N7" s="185"/>
    </row>
    <row r="8" spans="1:7" ht="19.5" customHeight="1">
      <c r="A8" s="71"/>
      <c r="B8" s="108" t="s">
        <v>242</v>
      </c>
      <c r="C8" s="215" t="s">
        <v>243</v>
      </c>
      <c r="D8" s="215" t="s">
        <v>244</v>
      </c>
      <c r="E8" s="215" t="s">
        <v>245</v>
      </c>
      <c r="F8" s="241" t="s">
        <v>333</v>
      </c>
      <c r="G8" s="241" t="s">
        <v>246</v>
      </c>
    </row>
    <row r="9" spans="1:7" ht="19.5" customHeight="1">
      <c r="A9" s="97" t="s">
        <v>92</v>
      </c>
      <c r="B9" s="98">
        <f>Jan!I45</f>
        <v>6348.740000000001</v>
      </c>
      <c r="C9" s="258">
        <f>Feb!I45</f>
        <v>0</v>
      </c>
      <c r="D9" s="258">
        <f>Mar!I45</f>
        <v>0</v>
      </c>
      <c r="E9" s="258">
        <f>Apr!I45</f>
        <v>0</v>
      </c>
      <c r="F9" s="258">
        <f>May!I45</f>
        <v>0</v>
      </c>
      <c r="G9" s="258">
        <f>Jun!I45</f>
        <v>0</v>
      </c>
    </row>
    <row r="10" spans="1:7" ht="19.5" customHeight="1">
      <c r="A10" s="97" t="s">
        <v>93</v>
      </c>
      <c r="B10" s="98">
        <f>Jan!S52</f>
        <v>5652.240000000001</v>
      </c>
      <c r="C10" s="258">
        <f>Feb!S52</f>
        <v>0</v>
      </c>
      <c r="D10" s="258">
        <f>Mar!S52</f>
        <v>0</v>
      </c>
      <c r="E10" s="258">
        <f>Apr!S52</f>
        <v>0</v>
      </c>
      <c r="F10" s="258">
        <f>May!S52</f>
        <v>0</v>
      </c>
      <c r="G10" s="258">
        <f>Jun!S52</f>
        <v>0</v>
      </c>
    </row>
    <row r="11" spans="1:7" ht="19.5" customHeight="1">
      <c r="A11" s="97" t="s">
        <v>94</v>
      </c>
      <c r="B11" s="98">
        <f>Jan!R60</f>
        <v>300</v>
      </c>
      <c r="C11" s="258">
        <f>Feb!R60</f>
        <v>300</v>
      </c>
      <c r="D11" s="258">
        <f>Mar!R60</f>
        <v>300</v>
      </c>
      <c r="E11" s="258">
        <f>Apr!R60</f>
        <v>300</v>
      </c>
      <c r="F11" s="258">
        <f>May!R60</f>
        <v>300</v>
      </c>
      <c r="G11" s="258">
        <f>Jun!R60</f>
        <v>300</v>
      </c>
    </row>
    <row r="12" spans="1:7" ht="19.5" customHeight="1">
      <c r="A12" s="97" t="s">
        <v>306</v>
      </c>
      <c r="B12" s="98">
        <f>'Accounts Worksheet'!B6</f>
        <v>13840.16</v>
      </c>
      <c r="C12" s="258">
        <f>'Accounts Worksheet'!C6</f>
        <v>0</v>
      </c>
      <c r="D12" s="258">
        <f>'Accounts Worksheet'!D6</f>
        <v>0</v>
      </c>
      <c r="E12" s="258">
        <f>'Accounts Worksheet'!E6</f>
        <v>0</v>
      </c>
      <c r="F12" s="258">
        <f>'Accounts Worksheet'!F6</f>
        <v>0</v>
      </c>
      <c r="G12" s="258">
        <f>'Accounts Worksheet'!G6</f>
        <v>0</v>
      </c>
    </row>
    <row r="13" spans="1:7" ht="19.5" customHeight="1">
      <c r="A13" s="97" t="s">
        <v>278</v>
      </c>
      <c r="B13" s="98">
        <f>'Accounts Worksheet'!B7</f>
        <v>22827.72</v>
      </c>
      <c r="C13" s="258">
        <f>'Accounts Worksheet'!C7</f>
        <v>0</v>
      </c>
      <c r="D13" s="258">
        <f>'Accounts Worksheet'!D7</f>
        <v>0</v>
      </c>
      <c r="E13" s="258">
        <f>'Accounts Worksheet'!E7</f>
        <v>0</v>
      </c>
      <c r="F13" s="258">
        <f>'Accounts Worksheet'!F7</f>
        <v>0</v>
      </c>
      <c r="G13" s="258">
        <f>'Accounts Worksheet'!G7</f>
        <v>0</v>
      </c>
    </row>
    <row r="14" spans="1:7" s="106" customFormat="1" ht="19.5" customHeight="1">
      <c r="A14" s="99" t="s">
        <v>95</v>
      </c>
      <c r="B14" s="96">
        <f aca="true" t="shared" si="0" ref="B14:G14">SUM(B11:B13)</f>
        <v>36967.880000000005</v>
      </c>
      <c r="C14" s="257">
        <f t="shared" si="0"/>
        <v>300</v>
      </c>
      <c r="D14" s="257">
        <f t="shared" si="0"/>
        <v>300</v>
      </c>
      <c r="E14" s="257">
        <f t="shared" si="0"/>
        <v>300</v>
      </c>
      <c r="F14" s="257">
        <f t="shared" si="0"/>
        <v>300</v>
      </c>
      <c r="G14" s="257">
        <f t="shared" si="0"/>
        <v>300</v>
      </c>
    </row>
    <row r="15" spans="1:7" ht="19.5" customHeight="1">
      <c r="A15" s="100"/>
      <c r="B15" s="188"/>
      <c r="C15" s="218"/>
      <c r="D15" s="218"/>
      <c r="E15" s="218"/>
      <c r="F15" s="218"/>
      <c r="G15" s="193"/>
    </row>
    <row r="16" spans="1:7" ht="19.5" customHeight="1">
      <c r="A16" s="101" t="s">
        <v>109</v>
      </c>
      <c r="B16" s="102">
        <f>Jan!R57</f>
        <v>135</v>
      </c>
      <c r="C16" s="259">
        <f>Feb!R57</f>
        <v>135</v>
      </c>
      <c r="D16" s="259">
        <f>Mar!R57</f>
        <v>135</v>
      </c>
      <c r="E16" s="259">
        <f>Apr!R57</f>
        <v>135</v>
      </c>
      <c r="F16" s="259">
        <f>May!R57</f>
        <v>135</v>
      </c>
      <c r="G16" s="259">
        <f>Jun!R57</f>
        <v>135</v>
      </c>
    </row>
    <row r="17" spans="1:7" ht="19.5" customHeight="1">
      <c r="A17" s="101" t="s">
        <v>410</v>
      </c>
      <c r="B17" s="102">
        <f>Jan!R62</f>
        <v>937.3900000000001</v>
      </c>
      <c r="C17" s="259">
        <f>Feb!R62</f>
        <v>937.3900000000001</v>
      </c>
      <c r="D17" s="259">
        <f>Mar!R62</f>
        <v>937.3900000000001</v>
      </c>
      <c r="E17" s="259">
        <f>Apr!R62</f>
        <v>937.3900000000001</v>
      </c>
      <c r="F17" s="259">
        <f>May!R62</f>
        <v>937.3900000000001</v>
      </c>
      <c r="G17" s="259">
        <f>Jun!R62</f>
        <v>937.3900000000001</v>
      </c>
    </row>
    <row r="18" spans="1:7" ht="19.5" customHeight="1">
      <c r="A18" s="103" t="s">
        <v>97</v>
      </c>
      <c r="B18" s="102">
        <f>Jan!R63</f>
        <v>3400</v>
      </c>
      <c r="C18" s="259">
        <f>Feb!R63</f>
        <v>3400</v>
      </c>
      <c r="D18" s="259">
        <f>Mar!R63</f>
        <v>3400</v>
      </c>
      <c r="E18" s="259">
        <f>Apr!R63</f>
        <v>3400</v>
      </c>
      <c r="F18" s="259">
        <f>May!R63</f>
        <v>3400</v>
      </c>
      <c r="G18" s="259">
        <f>Jun!R63</f>
        <v>3400</v>
      </c>
    </row>
    <row r="19" spans="1:7" ht="19.5" customHeight="1">
      <c r="A19" s="101" t="s">
        <v>96</v>
      </c>
      <c r="B19" s="102">
        <f>Jan!R64</f>
        <v>9400</v>
      </c>
      <c r="C19" s="259">
        <f>Feb!R64</f>
        <v>9400</v>
      </c>
      <c r="D19" s="259">
        <f>Mar!R64</f>
        <v>9400</v>
      </c>
      <c r="E19" s="259">
        <f>Apr!R64</f>
        <v>9400</v>
      </c>
      <c r="F19" s="259">
        <f>May!R64</f>
        <v>9400</v>
      </c>
      <c r="G19" s="259">
        <f>Jun!R64</f>
        <v>9400</v>
      </c>
    </row>
    <row r="20" spans="1:7" ht="19.5" customHeight="1">
      <c r="A20" s="97" t="s">
        <v>98</v>
      </c>
      <c r="B20" s="102">
        <f>Jan!R65</f>
        <v>4076.1400000000003</v>
      </c>
      <c r="C20" s="259">
        <f>Feb!R65</f>
        <v>4076.1400000000003</v>
      </c>
      <c r="D20" s="259">
        <f>Mar!R65</f>
        <v>4076.1400000000003</v>
      </c>
      <c r="E20" s="259">
        <f>Apr!R65</f>
        <v>4076.1400000000003</v>
      </c>
      <c r="F20" s="259">
        <f>May!R65</f>
        <v>4076.1400000000003</v>
      </c>
      <c r="G20" s="259">
        <f>Jun!R65</f>
        <v>4076.1400000000003</v>
      </c>
    </row>
    <row r="21" spans="3:7" ht="19.5" customHeight="1">
      <c r="C21" s="196"/>
      <c r="D21" s="235"/>
      <c r="E21" s="196"/>
      <c r="F21" s="197"/>
      <c r="G21" s="235"/>
    </row>
    <row r="22" spans="1:7" ht="19.5" customHeight="1">
      <c r="A22" s="101" t="s">
        <v>104</v>
      </c>
      <c r="B22" s="216">
        <f>'Accounts Worksheet'!B16</f>
        <v>244136.08</v>
      </c>
      <c r="C22" s="258">
        <f>'Accounts Worksheet'!C16</f>
        <v>0</v>
      </c>
      <c r="D22" s="258">
        <f>'Accounts Worksheet'!D16</f>
        <v>0</v>
      </c>
      <c r="E22" s="258">
        <f>'Accounts Worksheet'!E16</f>
        <v>0</v>
      </c>
      <c r="F22" s="258">
        <f>'Accounts Worksheet'!F16</f>
        <v>0</v>
      </c>
      <c r="G22" s="258">
        <f>'Accounts Worksheet'!G16</f>
        <v>0</v>
      </c>
    </row>
    <row r="23" spans="1:7" ht="19.5" customHeight="1">
      <c r="A23" s="101" t="s">
        <v>105</v>
      </c>
      <c r="B23" s="216">
        <f>'Accounts Worksheet'!B17</f>
        <v>53789.67</v>
      </c>
      <c r="C23" s="258">
        <f>'Accounts Worksheet'!C17</f>
        <v>0</v>
      </c>
      <c r="D23" s="258">
        <f>'Accounts Worksheet'!D17</f>
        <v>0</v>
      </c>
      <c r="E23" s="258">
        <f>'Accounts Worksheet'!E17</f>
        <v>0</v>
      </c>
      <c r="F23" s="258">
        <f>'Accounts Worksheet'!F17</f>
        <v>0</v>
      </c>
      <c r="G23" s="258">
        <f>'Accounts Worksheet'!G17</f>
        <v>0</v>
      </c>
    </row>
    <row r="24" spans="1:7" ht="19.5" customHeight="1">
      <c r="A24" s="107" t="s">
        <v>103</v>
      </c>
      <c r="B24" s="217">
        <f aca="true" t="shared" si="1" ref="B24:G24">SUM(B22:B23)</f>
        <v>297925.75</v>
      </c>
      <c r="C24" s="260">
        <f t="shared" si="1"/>
        <v>0</v>
      </c>
      <c r="D24" s="260">
        <f t="shared" si="1"/>
        <v>0</v>
      </c>
      <c r="E24" s="260">
        <f t="shared" si="1"/>
        <v>0</v>
      </c>
      <c r="F24" s="260">
        <f t="shared" si="1"/>
        <v>0</v>
      </c>
      <c r="G24" s="260">
        <f t="shared" si="1"/>
        <v>0</v>
      </c>
    </row>
    <row r="25" ht="19.5" customHeight="1"/>
    <row r="26" ht="19.5" customHeight="1"/>
    <row r="27" ht="19.5" customHeight="1"/>
    <row r="28" spans="2:7" ht="19.5" customHeight="1">
      <c r="B28" s="241" t="s">
        <v>247</v>
      </c>
      <c r="C28" s="241" t="s">
        <v>248</v>
      </c>
      <c r="D28" s="241" t="s">
        <v>249</v>
      </c>
      <c r="E28" s="241" t="s">
        <v>250</v>
      </c>
      <c r="F28" s="241" t="s">
        <v>251</v>
      </c>
      <c r="G28" s="241" t="s">
        <v>252</v>
      </c>
    </row>
    <row r="29" spans="1:7" ht="19.5" customHeight="1">
      <c r="A29" s="97" t="s">
        <v>92</v>
      </c>
      <c r="B29" s="258">
        <f>Jul!I45</f>
        <v>0</v>
      </c>
      <c r="C29" s="258">
        <f>Aug!I45</f>
        <v>0</v>
      </c>
      <c r="D29" s="258">
        <f>Sep!I45</f>
        <v>0</v>
      </c>
      <c r="E29" s="258">
        <f>Oct!I45</f>
        <v>0</v>
      </c>
      <c r="F29" s="258">
        <f>Nov!I45</f>
        <v>0</v>
      </c>
      <c r="G29" s="258">
        <f>Dec!I45</f>
        <v>0</v>
      </c>
    </row>
    <row r="30" spans="1:7" ht="19.5" customHeight="1">
      <c r="A30" s="97" t="s">
        <v>93</v>
      </c>
      <c r="B30" s="258">
        <f>Jul!S52</f>
        <v>0</v>
      </c>
      <c r="C30" s="258">
        <f>Aug!S52</f>
        <v>0</v>
      </c>
      <c r="D30" s="258">
        <f>Sep!S52</f>
        <v>0</v>
      </c>
      <c r="E30" s="258">
        <f>Oct!S52</f>
        <v>0</v>
      </c>
      <c r="F30" s="258">
        <f>Nov!S52</f>
        <v>0</v>
      </c>
      <c r="G30" s="258">
        <f>Dec!S52</f>
        <v>0</v>
      </c>
    </row>
    <row r="31" spans="1:7" ht="19.5" customHeight="1">
      <c r="A31" s="97" t="s">
        <v>94</v>
      </c>
      <c r="B31" s="258">
        <f>Jul!R60</f>
        <v>300</v>
      </c>
      <c r="C31" s="258">
        <f>Aug!R60</f>
        <v>300</v>
      </c>
      <c r="D31" s="258">
        <f>Sep!R60</f>
        <v>300</v>
      </c>
      <c r="E31" s="258">
        <f>Oct!R60</f>
        <v>300</v>
      </c>
      <c r="F31" s="258">
        <f>Nov!R60</f>
        <v>300</v>
      </c>
      <c r="G31" s="258">
        <f>Dec!R60</f>
        <v>300</v>
      </c>
    </row>
    <row r="32" spans="1:7" ht="19.5" customHeight="1">
      <c r="A32" s="97" t="s">
        <v>306</v>
      </c>
      <c r="B32" s="258">
        <f>'Accounts Worksheet'!H6</f>
        <v>0</v>
      </c>
      <c r="C32" s="258">
        <f>'Accounts Worksheet'!I6</f>
        <v>0</v>
      </c>
      <c r="D32" s="258">
        <f>'Accounts Worksheet'!J6</f>
        <v>0</v>
      </c>
      <c r="E32" s="258">
        <f>'Accounts Worksheet'!K6</f>
        <v>0</v>
      </c>
      <c r="F32" s="258">
        <f>'Accounts Worksheet'!L6</f>
        <v>0</v>
      </c>
      <c r="G32" s="258">
        <f>'Accounts Worksheet'!M6</f>
        <v>0</v>
      </c>
    </row>
    <row r="33" spans="1:7" ht="19.5" customHeight="1">
      <c r="A33" s="97" t="s">
        <v>278</v>
      </c>
      <c r="B33" s="258">
        <f>'Accounts Worksheet'!H7</f>
        <v>0</v>
      </c>
      <c r="C33" s="258">
        <f>'Accounts Worksheet'!I7</f>
        <v>0</v>
      </c>
      <c r="D33" s="258">
        <f>'Accounts Worksheet'!J7</f>
        <v>0</v>
      </c>
      <c r="E33" s="258">
        <f>'Accounts Worksheet'!K7</f>
        <v>0</v>
      </c>
      <c r="F33" s="258">
        <f>'Accounts Worksheet'!L7</f>
        <v>0</v>
      </c>
      <c r="G33" s="258">
        <f>'Accounts Worksheet'!M7</f>
        <v>0</v>
      </c>
    </row>
    <row r="34" spans="1:8" s="106" customFormat="1" ht="19.5" customHeight="1">
      <c r="A34" s="99" t="s">
        <v>95</v>
      </c>
      <c r="B34" s="257">
        <f aca="true" t="shared" si="2" ref="B34:G34">SUM(B31:B33)</f>
        <v>300</v>
      </c>
      <c r="C34" s="257">
        <f t="shared" si="2"/>
        <v>300</v>
      </c>
      <c r="D34" s="257">
        <f t="shared" si="2"/>
        <v>300</v>
      </c>
      <c r="E34" s="257">
        <f t="shared" si="2"/>
        <v>300</v>
      </c>
      <c r="F34" s="257">
        <f t="shared" si="2"/>
        <v>300</v>
      </c>
      <c r="G34" s="257">
        <f t="shared" si="2"/>
        <v>300</v>
      </c>
      <c r="H34" s="105"/>
    </row>
    <row r="35" spans="1:7" ht="19.5" customHeight="1">
      <c r="A35" s="100"/>
      <c r="B35" s="242"/>
      <c r="C35" s="242"/>
      <c r="D35" s="242"/>
      <c r="E35" s="242"/>
      <c r="F35" s="251"/>
      <c r="G35" s="235"/>
    </row>
    <row r="36" spans="1:7" ht="19.5" customHeight="1">
      <c r="A36" s="101" t="s">
        <v>109</v>
      </c>
      <c r="B36" s="259">
        <f>Jul!R57</f>
        <v>135</v>
      </c>
      <c r="C36" s="259">
        <f>Aug!R57</f>
        <v>135</v>
      </c>
      <c r="D36" s="259">
        <f>Sep!R57</f>
        <v>135</v>
      </c>
      <c r="E36" s="259">
        <f>Oct!R57</f>
        <v>135</v>
      </c>
      <c r="F36" s="259">
        <f>Nov!R57</f>
        <v>135</v>
      </c>
      <c r="G36" s="259">
        <f>Dec!R57</f>
        <v>135</v>
      </c>
    </row>
    <row r="37" spans="1:7" ht="19.5" customHeight="1">
      <c r="A37" s="101" t="s">
        <v>410</v>
      </c>
      <c r="B37" s="259">
        <f>Jul!R62</f>
        <v>937.3900000000001</v>
      </c>
      <c r="C37" s="259">
        <f>Aug!R62</f>
        <v>937.3900000000001</v>
      </c>
      <c r="D37" s="259">
        <f>Sep!R62</f>
        <v>937.3900000000001</v>
      </c>
      <c r="E37" s="259">
        <f>Oct!R62</f>
        <v>937.3900000000001</v>
      </c>
      <c r="F37" s="259">
        <f>Nov!R62</f>
        <v>937.3900000000001</v>
      </c>
      <c r="G37" s="259">
        <f>Dec!R62</f>
        <v>937.3900000000001</v>
      </c>
    </row>
    <row r="38" spans="1:7" ht="19.5" customHeight="1">
      <c r="A38" s="103" t="s">
        <v>97</v>
      </c>
      <c r="B38" s="259">
        <f>Jul!R63</f>
        <v>3400</v>
      </c>
      <c r="C38" s="259">
        <f>Aug!R63</f>
        <v>3400</v>
      </c>
      <c r="D38" s="259">
        <f>Sep!R63</f>
        <v>3400</v>
      </c>
      <c r="E38" s="259">
        <f>Oct!R63</f>
        <v>3400</v>
      </c>
      <c r="F38" s="259">
        <f>Nov!R63</f>
        <v>3400</v>
      </c>
      <c r="G38" s="259">
        <f>Dec!R63</f>
        <v>3400</v>
      </c>
    </row>
    <row r="39" spans="1:7" ht="19.5" customHeight="1">
      <c r="A39" s="101" t="s">
        <v>96</v>
      </c>
      <c r="B39" s="259">
        <f>Jul!R64</f>
        <v>9400</v>
      </c>
      <c r="C39" s="259">
        <f>Aug!R64</f>
        <v>9400</v>
      </c>
      <c r="D39" s="259">
        <f>Sep!R64</f>
        <v>9400</v>
      </c>
      <c r="E39" s="259">
        <f>Oct!R64</f>
        <v>9400</v>
      </c>
      <c r="F39" s="259">
        <f>Nov!R64</f>
        <v>9400</v>
      </c>
      <c r="G39" s="259">
        <f>Dec!R64</f>
        <v>9400</v>
      </c>
    </row>
    <row r="40" spans="1:7" ht="19.5" customHeight="1">
      <c r="A40" s="103" t="s">
        <v>98</v>
      </c>
      <c r="B40" s="259">
        <f>Jul!R65</f>
        <v>4076.1400000000003</v>
      </c>
      <c r="C40" s="259">
        <f>Aug!R65</f>
        <v>4076.1400000000003</v>
      </c>
      <c r="D40" s="259">
        <f>Sep!R65</f>
        <v>4076.1400000000003</v>
      </c>
      <c r="E40" s="259">
        <f>Oct!R65</f>
        <v>4076.1400000000003</v>
      </c>
      <c r="F40" s="259">
        <f>Nov!R65</f>
        <v>4076.1400000000003</v>
      </c>
      <c r="G40" s="259">
        <f>Dec!R65</f>
        <v>4076.1400000000003</v>
      </c>
    </row>
    <row r="41" spans="2:7" ht="19.5" customHeight="1">
      <c r="B41" s="198"/>
      <c r="C41" s="198"/>
      <c r="D41" s="198"/>
      <c r="E41" s="198"/>
      <c r="F41" s="198"/>
      <c r="G41" s="198"/>
    </row>
    <row r="42" spans="1:7" ht="19.5" customHeight="1">
      <c r="A42" s="101" t="s">
        <v>104</v>
      </c>
      <c r="B42" s="258">
        <f>'Accounts Worksheet'!H16</f>
        <v>0</v>
      </c>
      <c r="C42" s="258">
        <f>'Accounts Worksheet'!I16</f>
        <v>0</v>
      </c>
      <c r="D42" s="258">
        <f>'Accounts Worksheet'!J16</f>
        <v>0</v>
      </c>
      <c r="E42" s="258">
        <f>'Accounts Worksheet'!K16</f>
        <v>0</v>
      </c>
      <c r="F42" s="258">
        <f>'Accounts Worksheet'!L16</f>
        <v>0</v>
      </c>
      <c r="G42" s="258">
        <f>'Accounts Worksheet'!M16</f>
        <v>0</v>
      </c>
    </row>
    <row r="43" spans="1:7" ht="19.5" customHeight="1">
      <c r="A43" s="101" t="s">
        <v>105</v>
      </c>
      <c r="B43" s="258">
        <f>'Accounts Worksheet'!H17</f>
        <v>0</v>
      </c>
      <c r="C43" s="258">
        <f>'Accounts Worksheet'!I17</f>
        <v>0</v>
      </c>
      <c r="D43" s="258">
        <f>'Accounts Worksheet'!J17</f>
        <v>0</v>
      </c>
      <c r="E43" s="258">
        <f>'Accounts Worksheet'!K17</f>
        <v>0</v>
      </c>
      <c r="F43" s="258">
        <f>'Accounts Worksheet'!L17</f>
        <v>0</v>
      </c>
      <c r="G43" s="258">
        <f>'Accounts Worksheet'!M17</f>
        <v>0</v>
      </c>
    </row>
    <row r="44" spans="1:7" ht="19.5" customHeight="1">
      <c r="A44" s="107" t="s">
        <v>103</v>
      </c>
      <c r="B44" s="260">
        <f aca="true" t="shared" si="3" ref="B44:G44">SUM(B42:B43)</f>
        <v>0</v>
      </c>
      <c r="C44" s="260">
        <f t="shared" si="3"/>
        <v>0</v>
      </c>
      <c r="D44" s="260">
        <f t="shared" si="3"/>
        <v>0</v>
      </c>
      <c r="E44" s="260">
        <f t="shared" si="3"/>
        <v>0</v>
      </c>
      <c r="F44" s="260">
        <f t="shared" si="3"/>
        <v>0</v>
      </c>
      <c r="G44" s="260">
        <f t="shared" si="3"/>
        <v>0</v>
      </c>
    </row>
  </sheetData>
  <sheetProtection/>
  <printOptions/>
  <pageMargins left="0.5" right="0.25" top="0.5" bottom="0.5" header="0.5" footer="0.5"/>
  <pageSetup fitToHeight="1" fitToWidth="1" horizontalDpi="600" verticalDpi="600" orientation="portrait" scale="76" r:id="rId2"/>
  <drawing r:id="rId1"/>
</worksheet>
</file>

<file path=xl/worksheets/sheet4.xml><?xml version="1.0" encoding="utf-8"?>
<worksheet xmlns="http://schemas.openxmlformats.org/spreadsheetml/2006/main" xmlns:r="http://schemas.openxmlformats.org/officeDocument/2006/relationships">
  <sheetPr>
    <tabColor rgb="FF00FF00"/>
    <pageSetUpPr fitToPage="1"/>
  </sheetPr>
  <dimension ref="A1:M49"/>
  <sheetViews>
    <sheetView tabSelected="1" zoomScale="125" zoomScaleNormal="125" zoomScalePageLayoutView="0" workbookViewId="0" topLeftCell="A13">
      <selection activeCell="B7" sqref="B7"/>
    </sheetView>
  </sheetViews>
  <sheetFormatPr defaultColWidth="9.7109375" defaultRowHeight="12.75"/>
  <cols>
    <col min="1" max="1" width="24.421875" style="66" customWidth="1"/>
    <col min="2" max="13" width="9.421875" style="64" customWidth="1"/>
    <col min="14" max="14" width="13.140625" style="66" bestFit="1" customWidth="1"/>
    <col min="15" max="16384" width="9.7109375" style="66" customWidth="1"/>
  </cols>
  <sheetData>
    <row r="1" spans="1:13" s="69" customFormat="1" ht="15.75">
      <c r="A1" s="79">
        <v>2011</v>
      </c>
      <c r="B1" s="79" t="s">
        <v>285</v>
      </c>
      <c r="C1" s="70"/>
      <c r="D1" s="70"/>
      <c r="E1" s="70"/>
      <c r="F1" s="70"/>
      <c r="G1" s="71"/>
      <c r="H1" s="70"/>
      <c r="I1" s="115"/>
      <c r="J1" s="70"/>
      <c r="K1" s="70"/>
      <c r="L1" s="70"/>
      <c r="M1" s="70"/>
    </row>
    <row r="2" spans="1:13" ht="12" customHeight="1">
      <c r="A2" s="123" t="s">
        <v>240</v>
      </c>
      <c r="B2" s="131" t="s">
        <v>242</v>
      </c>
      <c r="C2" s="213" t="s">
        <v>243</v>
      </c>
      <c r="D2" s="232" t="s">
        <v>244</v>
      </c>
      <c r="E2" s="213" t="s">
        <v>245</v>
      </c>
      <c r="F2" s="213" t="s">
        <v>333</v>
      </c>
      <c r="G2" s="232" t="s">
        <v>246</v>
      </c>
      <c r="H2" s="213" t="s">
        <v>247</v>
      </c>
      <c r="I2" s="245" t="s">
        <v>248</v>
      </c>
      <c r="J2" s="247" t="s">
        <v>249</v>
      </c>
      <c r="K2" s="213" t="s">
        <v>250</v>
      </c>
      <c r="L2" s="213" t="s">
        <v>251</v>
      </c>
      <c r="M2" s="232" t="s">
        <v>252</v>
      </c>
    </row>
    <row r="3" spans="1:13" ht="12" customHeight="1">
      <c r="A3" s="133" t="s">
        <v>298</v>
      </c>
      <c r="B3" s="120">
        <v>13840.16</v>
      </c>
      <c r="C3" s="210"/>
      <c r="D3" s="210"/>
      <c r="E3" s="210"/>
      <c r="F3" s="210"/>
      <c r="G3" s="210"/>
      <c r="H3" s="210"/>
      <c r="I3" s="210"/>
      <c r="J3" s="210"/>
      <c r="K3" s="210"/>
      <c r="L3" s="210"/>
      <c r="M3" s="210"/>
    </row>
    <row r="4" spans="1:13" ht="12" customHeight="1">
      <c r="A4" s="133" t="s">
        <v>299</v>
      </c>
      <c r="B4" s="120">
        <f>SUM(C23:C34)</f>
        <v>0</v>
      </c>
      <c r="C4" s="210">
        <f>SUM(E23:E34)</f>
        <v>0</v>
      </c>
      <c r="D4" s="210">
        <f>SUM(G23:G34)</f>
        <v>0</v>
      </c>
      <c r="E4" s="210">
        <f>SUM(I23:I34)</f>
        <v>0</v>
      </c>
      <c r="F4" s="210">
        <f>SUM(K23:K34)</f>
        <v>0</v>
      </c>
      <c r="G4" s="210">
        <f>SUM(M23:M34)</f>
        <v>0</v>
      </c>
      <c r="H4" s="210">
        <f>SUM(C38:C49)</f>
        <v>0</v>
      </c>
      <c r="I4" s="210">
        <f>SUM(E38:E49)</f>
        <v>0</v>
      </c>
      <c r="J4" s="210">
        <f>SUM(G38:G49)</f>
        <v>0</v>
      </c>
      <c r="K4" s="210">
        <f>SUM(I38:I49)</f>
        <v>0</v>
      </c>
      <c r="L4" s="210">
        <f>SUM(K38:K49)</f>
        <v>0</v>
      </c>
      <c r="M4" s="210">
        <f>SUM(M38:M49)</f>
        <v>0</v>
      </c>
    </row>
    <row r="5" spans="1:13" ht="12" customHeight="1">
      <c r="A5" s="133" t="s">
        <v>300</v>
      </c>
      <c r="B5" s="120"/>
      <c r="C5" s="210"/>
      <c r="D5" s="210"/>
      <c r="E5" s="210"/>
      <c r="F5" s="210"/>
      <c r="G5" s="210"/>
      <c r="H5" s="210"/>
      <c r="I5" s="210"/>
      <c r="J5" s="210"/>
      <c r="K5" s="210"/>
      <c r="L5" s="210"/>
      <c r="M5" s="210"/>
    </row>
    <row r="6" spans="1:13" ht="12" customHeight="1">
      <c r="A6" s="134" t="s">
        <v>306</v>
      </c>
      <c r="B6" s="120">
        <f aca="true" t="shared" si="0" ref="B6:M6">B3-B4+B5</f>
        <v>13840.16</v>
      </c>
      <c r="C6" s="210">
        <f t="shared" si="0"/>
        <v>0</v>
      </c>
      <c r="D6" s="210">
        <f t="shared" si="0"/>
        <v>0</v>
      </c>
      <c r="E6" s="210">
        <f t="shared" si="0"/>
        <v>0</v>
      </c>
      <c r="F6" s="210">
        <f t="shared" si="0"/>
        <v>0</v>
      </c>
      <c r="G6" s="210">
        <f t="shared" si="0"/>
        <v>0</v>
      </c>
      <c r="H6" s="210">
        <f t="shared" si="0"/>
        <v>0</v>
      </c>
      <c r="I6" s="210">
        <f t="shared" si="0"/>
        <v>0</v>
      </c>
      <c r="J6" s="210">
        <f t="shared" si="0"/>
        <v>0</v>
      </c>
      <c r="K6" s="210">
        <f t="shared" si="0"/>
        <v>0</v>
      </c>
      <c r="L6" s="210">
        <f t="shared" si="0"/>
        <v>0</v>
      </c>
      <c r="M6" s="210">
        <f t="shared" si="0"/>
        <v>0</v>
      </c>
    </row>
    <row r="7" spans="1:13" ht="12" customHeight="1">
      <c r="A7" s="134" t="s">
        <v>278</v>
      </c>
      <c r="B7" s="203">
        <v>22827.72</v>
      </c>
      <c r="C7" s="210"/>
      <c r="D7" s="210"/>
      <c r="E7" s="210"/>
      <c r="F7" s="210"/>
      <c r="G7" s="210"/>
      <c r="H7" s="210"/>
      <c r="I7" s="210"/>
      <c r="J7" s="210"/>
      <c r="K7" s="210"/>
      <c r="L7" s="210"/>
      <c r="M7" s="210"/>
    </row>
    <row r="8" spans="1:13" ht="12" customHeight="1">
      <c r="A8" s="133" t="s">
        <v>33</v>
      </c>
      <c r="B8" s="120">
        <f>Jan!R60</f>
        <v>300</v>
      </c>
      <c r="C8" s="253">
        <f>Feb!R60</f>
        <v>300</v>
      </c>
      <c r="D8" s="253">
        <f>Mar!R60</f>
        <v>300</v>
      </c>
      <c r="E8" s="253">
        <f>Apr!R60</f>
        <v>300</v>
      </c>
      <c r="F8" s="253">
        <f>May!R60</f>
        <v>300</v>
      </c>
      <c r="G8" s="253">
        <f>Jun!R60</f>
        <v>300</v>
      </c>
      <c r="H8" s="253">
        <f>Jul!R60</f>
        <v>300</v>
      </c>
      <c r="I8" s="253">
        <f>Aug!R60</f>
        <v>300</v>
      </c>
      <c r="J8" s="253">
        <f>Sep!R60</f>
        <v>300</v>
      </c>
      <c r="K8" s="253">
        <f>Oct!R60</f>
        <v>300</v>
      </c>
      <c r="L8" s="253">
        <f>Nov!R60</f>
        <v>300</v>
      </c>
      <c r="M8" s="253">
        <f>Dec!R60</f>
        <v>300</v>
      </c>
    </row>
    <row r="9" spans="1:13" ht="12" customHeight="1">
      <c r="A9" s="76" t="s">
        <v>30</v>
      </c>
      <c r="B9" s="175">
        <f>SUM(B6:B8)</f>
        <v>36967.880000000005</v>
      </c>
      <c r="C9" s="254">
        <f aca="true" t="shared" si="1" ref="C9:M9">SUM(C6:C8)</f>
        <v>300</v>
      </c>
      <c r="D9" s="254">
        <f t="shared" si="1"/>
        <v>300</v>
      </c>
      <c r="E9" s="254">
        <f t="shared" si="1"/>
        <v>300</v>
      </c>
      <c r="F9" s="254">
        <f t="shared" si="1"/>
        <v>300</v>
      </c>
      <c r="G9" s="254">
        <f t="shared" si="1"/>
        <v>300</v>
      </c>
      <c r="H9" s="254">
        <f t="shared" si="1"/>
        <v>300</v>
      </c>
      <c r="I9" s="254">
        <f t="shared" si="1"/>
        <v>300</v>
      </c>
      <c r="J9" s="254">
        <f t="shared" si="1"/>
        <v>300</v>
      </c>
      <c r="K9" s="254">
        <f t="shared" si="1"/>
        <v>300</v>
      </c>
      <c r="L9" s="254">
        <f t="shared" si="1"/>
        <v>300</v>
      </c>
      <c r="M9" s="254">
        <f t="shared" si="1"/>
        <v>300</v>
      </c>
    </row>
    <row r="10" spans="1:13" ht="12" customHeight="1">
      <c r="A10" s="179"/>
      <c r="B10" s="73"/>
      <c r="C10" s="73"/>
      <c r="D10" s="230"/>
      <c r="E10" s="230"/>
      <c r="F10" s="230"/>
      <c r="G10" s="230"/>
      <c r="H10" s="73"/>
      <c r="I10" s="109"/>
      <c r="J10" s="230"/>
      <c r="K10" s="230"/>
      <c r="L10" s="250"/>
      <c r="M10" s="230"/>
    </row>
    <row r="11" spans="1:13" ht="12" customHeight="1">
      <c r="A11" s="179" t="s">
        <v>32</v>
      </c>
      <c r="B11" s="73"/>
      <c r="C11" s="73"/>
      <c r="D11" s="230"/>
      <c r="E11" s="230"/>
      <c r="F11" s="230"/>
      <c r="G11" s="230"/>
      <c r="H11" s="73"/>
      <c r="I11" s="109"/>
      <c r="J11" s="230"/>
      <c r="K11" s="230"/>
      <c r="L11" s="250"/>
      <c r="M11" s="230"/>
    </row>
    <row r="12" spans="1:13" ht="12" customHeight="1">
      <c r="A12" s="76" t="s">
        <v>31</v>
      </c>
      <c r="B12" s="129">
        <f>Jan!R66</f>
        <v>36967.88</v>
      </c>
      <c r="C12" s="255">
        <f>Feb!R66</f>
        <v>36967.87999999999</v>
      </c>
      <c r="D12" s="255">
        <f>Mar!R66</f>
        <v>36967.87999999999</v>
      </c>
      <c r="E12" s="255">
        <f>Apr!R66</f>
        <v>36967.87999999999</v>
      </c>
      <c r="F12" s="255">
        <f>May!R66</f>
        <v>36967.87999999999</v>
      </c>
      <c r="G12" s="255">
        <f>Jun!R66</f>
        <v>36967.87999999999</v>
      </c>
      <c r="H12" s="255">
        <f>Jul!R66</f>
        <v>36967.87999999999</v>
      </c>
      <c r="I12" s="255">
        <f>Aug!R66</f>
        <v>36967.87999999999</v>
      </c>
      <c r="J12" s="255">
        <f>Sep!R66</f>
        <v>36967.87999999999</v>
      </c>
      <c r="K12" s="255">
        <f>Oct!R66</f>
        <v>36967.87999999999</v>
      </c>
      <c r="L12" s="255">
        <f>Nov!R66</f>
        <v>36967.87999999999</v>
      </c>
      <c r="M12" s="255">
        <f>Dec!R66</f>
        <v>36967.87999999999</v>
      </c>
    </row>
    <row r="13" spans="1:13" ht="12" customHeight="1">
      <c r="A13" s="76" t="s">
        <v>28</v>
      </c>
      <c r="B13" s="81" t="s">
        <v>29</v>
      </c>
      <c r="C13" s="256"/>
      <c r="D13" s="255">
        <f>1Q!S28</f>
        <v>36967.88</v>
      </c>
      <c r="E13" s="256"/>
      <c r="F13" s="256"/>
      <c r="G13" s="255">
        <f>2Q!S28</f>
        <v>36967.87999999999</v>
      </c>
      <c r="H13" s="256"/>
      <c r="I13" s="256"/>
      <c r="J13" s="255">
        <f>3Q!S28</f>
        <v>36967.87999999999</v>
      </c>
      <c r="K13" s="256"/>
      <c r="L13" s="256"/>
      <c r="M13" s="255">
        <f>4Q!S28</f>
        <v>36967.87999999999</v>
      </c>
    </row>
    <row r="14" spans="1:13" ht="12" customHeight="1">
      <c r="A14" s="76" t="s">
        <v>305</v>
      </c>
      <c r="B14" s="81" t="s">
        <v>29</v>
      </c>
      <c r="C14" s="256"/>
      <c r="D14" s="255">
        <f>1Q!S44</f>
        <v>23127.72</v>
      </c>
      <c r="E14" s="256"/>
      <c r="F14" s="256"/>
      <c r="G14" s="255">
        <f>2Q!S44</f>
        <v>23127.72</v>
      </c>
      <c r="H14" s="256"/>
      <c r="I14" s="256"/>
      <c r="J14" s="255">
        <f>3Q!S44</f>
        <v>23127.72</v>
      </c>
      <c r="K14" s="256"/>
      <c r="L14" s="256"/>
      <c r="M14" s="255">
        <f>4Q!S44</f>
        <v>23127.72</v>
      </c>
    </row>
    <row r="15" spans="1:13" ht="12" customHeight="1">
      <c r="A15" s="76"/>
      <c r="B15" s="192"/>
      <c r="C15" s="199"/>
      <c r="D15" s="230"/>
      <c r="E15" s="230"/>
      <c r="F15" s="240"/>
      <c r="G15" s="109"/>
      <c r="H15" s="73"/>
      <c r="I15" s="109"/>
      <c r="J15" s="109"/>
      <c r="K15" s="109"/>
      <c r="L15" s="109"/>
      <c r="M15" s="73"/>
    </row>
    <row r="16" spans="1:13" ht="12" customHeight="1">
      <c r="A16" s="268" t="s">
        <v>469</v>
      </c>
      <c r="B16" s="135">
        <v>244136.08</v>
      </c>
      <c r="C16" s="135"/>
      <c r="D16" s="231"/>
      <c r="E16" s="231"/>
      <c r="F16" s="210"/>
      <c r="G16" s="200"/>
      <c r="H16" s="243"/>
      <c r="I16" s="210"/>
      <c r="J16" s="122"/>
      <c r="K16" s="122"/>
      <c r="L16" s="122"/>
      <c r="M16" s="120"/>
    </row>
    <row r="17" spans="1:13" ht="12" customHeight="1">
      <c r="A17" s="268" t="s">
        <v>470</v>
      </c>
      <c r="B17" s="135">
        <v>53789.67</v>
      </c>
      <c r="C17" s="135"/>
      <c r="D17" s="231"/>
      <c r="E17" s="231"/>
      <c r="F17" s="210"/>
      <c r="G17" s="200"/>
      <c r="H17" s="244"/>
      <c r="I17" s="210"/>
      <c r="J17" s="122"/>
      <c r="K17" s="122"/>
      <c r="L17" s="201"/>
      <c r="M17" s="120"/>
    </row>
    <row r="18" spans="1:13" ht="12" customHeight="1">
      <c r="A18" s="136" t="s">
        <v>268</v>
      </c>
      <c r="B18" s="176">
        <f>SUM(B16:B17)</f>
        <v>297925.75</v>
      </c>
      <c r="C18" s="214">
        <f aca="true" t="shared" si="2" ref="C18:M18">SUM(C16:C17)</f>
        <v>0</v>
      </c>
      <c r="D18" s="233">
        <f t="shared" si="2"/>
        <v>0</v>
      </c>
      <c r="E18" s="233">
        <f t="shared" si="2"/>
        <v>0</v>
      </c>
      <c r="F18" s="233">
        <f t="shared" si="2"/>
        <v>0</v>
      </c>
      <c r="G18" s="233">
        <f t="shared" si="2"/>
        <v>0</v>
      </c>
      <c r="H18" s="233">
        <f t="shared" si="2"/>
        <v>0</v>
      </c>
      <c r="I18" s="233">
        <f t="shared" si="2"/>
        <v>0</v>
      </c>
      <c r="J18" s="248">
        <f t="shared" si="2"/>
        <v>0</v>
      </c>
      <c r="K18" s="248">
        <f t="shared" si="2"/>
        <v>0</v>
      </c>
      <c r="L18" s="248">
        <f t="shared" si="2"/>
        <v>0</v>
      </c>
      <c r="M18" s="252">
        <f t="shared" si="2"/>
        <v>0</v>
      </c>
    </row>
    <row r="19" spans="2:9" ht="12" customHeight="1">
      <c r="B19" s="180"/>
      <c r="G19" s="66"/>
      <c r="H19" s="180"/>
      <c r="I19" s="116"/>
    </row>
    <row r="21" spans="1:13" ht="9">
      <c r="A21" s="282" t="s">
        <v>44</v>
      </c>
      <c r="B21" s="283" t="s">
        <v>242</v>
      </c>
      <c r="C21" s="283"/>
      <c r="D21" s="281" t="s">
        <v>243</v>
      </c>
      <c r="E21" s="281"/>
      <c r="F21" s="281" t="s">
        <v>244</v>
      </c>
      <c r="G21" s="281"/>
      <c r="H21" s="281" t="s">
        <v>245</v>
      </c>
      <c r="I21" s="281"/>
      <c r="J21" s="281" t="s">
        <v>333</v>
      </c>
      <c r="K21" s="281"/>
      <c r="L21" s="281" t="s">
        <v>246</v>
      </c>
      <c r="M21" s="281"/>
    </row>
    <row r="22" spans="1:13" ht="9">
      <c r="A22" s="282"/>
      <c r="B22" s="127" t="s">
        <v>269</v>
      </c>
      <c r="C22" s="127" t="s">
        <v>270</v>
      </c>
      <c r="D22" s="127" t="s">
        <v>269</v>
      </c>
      <c r="E22" s="127" t="s">
        <v>270</v>
      </c>
      <c r="F22" s="127" t="s">
        <v>269</v>
      </c>
      <c r="G22" s="127" t="s">
        <v>270</v>
      </c>
      <c r="H22" s="127" t="s">
        <v>269</v>
      </c>
      <c r="I22" s="127" t="s">
        <v>270</v>
      </c>
      <c r="J22" s="127" t="s">
        <v>269</v>
      </c>
      <c r="K22" s="127" t="s">
        <v>270</v>
      </c>
      <c r="L22" s="127" t="s">
        <v>269</v>
      </c>
      <c r="M22" s="127" t="s">
        <v>270</v>
      </c>
    </row>
    <row r="23" spans="1:13" ht="9">
      <c r="A23" s="177" t="s">
        <v>85</v>
      </c>
      <c r="B23" s="202"/>
      <c r="C23" s="203"/>
      <c r="D23" s="202"/>
      <c r="E23" s="203"/>
      <c r="F23" s="202"/>
      <c r="G23" s="203"/>
      <c r="H23" s="202"/>
      <c r="I23" s="203"/>
      <c r="J23" s="202"/>
      <c r="K23" s="203"/>
      <c r="L23" s="202"/>
      <c r="M23" s="203"/>
    </row>
    <row r="24" spans="2:13" ht="9">
      <c r="B24" s="202"/>
      <c r="C24" s="203"/>
      <c r="D24" s="202"/>
      <c r="E24" s="203"/>
      <c r="F24" s="202"/>
      <c r="G24" s="203"/>
      <c r="H24" s="202"/>
      <c r="I24" s="203"/>
      <c r="J24" s="202"/>
      <c r="K24" s="203"/>
      <c r="L24" s="202"/>
      <c r="M24" s="203"/>
    </row>
    <row r="25" spans="2:13" ht="9">
      <c r="B25" s="137"/>
      <c r="C25" s="120"/>
      <c r="D25" s="137"/>
      <c r="E25" s="120"/>
      <c r="F25" s="137"/>
      <c r="G25" s="120"/>
      <c r="H25" s="137"/>
      <c r="I25" s="120"/>
      <c r="J25" s="137"/>
      <c r="K25" s="120"/>
      <c r="L25" s="137"/>
      <c r="M25" s="120"/>
    </row>
    <row r="26" spans="2:13" ht="9">
      <c r="B26" s="137"/>
      <c r="C26" s="120"/>
      <c r="D26" s="137"/>
      <c r="E26" s="120"/>
      <c r="F26" s="137"/>
      <c r="G26" s="120"/>
      <c r="H26" s="137"/>
      <c r="I26" s="120"/>
      <c r="J26" s="137"/>
      <c r="K26" s="120"/>
      <c r="L26" s="137"/>
      <c r="M26" s="120"/>
    </row>
    <row r="27" spans="2:13" ht="9">
      <c r="B27" s="137"/>
      <c r="C27" s="120"/>
      <c r="D27" s="137"/>
      <c r="E27" s="120"/>
      <c r="F27" s="137"/>
      <c r="G27" s="120"/>
      <c r="H27" s="137"/>
      <c r="I27" s="120"/>
      <c r="J27" s="137"/>
      <c r="K27" s="120"/>
      <c r="L27" s="137"/>
      <c r="M27" s="120"/>
    </row>
    <row r="28" spans="2:13" ht="9">
      <c r="B28" s="137"/>
      <c r="C28" s="120"/>
      <c r="D28" s="137"/>
      <c r="E28" s="120"/>
      <c r="F28" s="137"/>
      <c r="G28" s="120"/>
      <c r="H28" s="137"/>
      <c r="I28" s="120"/>
      <c r="J28" s="137"/>
      <c r="K28" s="120"/>
      <c r="L28" s="137"/>
      <c r="M28" s="120"/>
    </row>
    <row r="29" spans="2:13" ht="9">
      <c r="B29" s="137"/>
      <c r="C29" s="120"/>
      <c r="D29" s="137"/>
      <c r="E29" s="120"/>
      <c r="F29" s="137"/>
      <c r="G29" s="120"/>
      <c r="H29" s="137"/>
      <c r="I29" s="120"/>
      <c r="J29" s="137"/>
      <c r="K29" s="120"/>
      <c r="L29" s="137"/>
      <c r="M29" s="120"/>
    </row>
    <row r="30" spans="2:13" ht="9">
      <c r="B30" s="137"/>
      <c r="C30" s="120"/>
      <c r="D30" s="137"/>
      <c r="E30" s="120"/>
      <c r="F30" s="137"/>
      <c r="G30" s="120"/>
      <c r="H30" s="137"/>
      <c r="I30" s="120"/>
      <c r="J30" s="137"/>
      <c r="K30" s="120"/>
      <c r="L30" s="137"/>
      <c r="M30" s="120"/>
    </row>
    <row r="31" spans="2:13" ht="9">
      <c r="B31" s="137"/>
      <c r="C31" s="120"/>
      <c r="D31" s="137"/>
      <c r="E31" s="120"/>
      <c r="F31" s="137"/>
      <c r="G31" s="120"/>
      <c r="H31" s="137"/>
      <c r="I31" s="120"/>
      <c r="J31" s="137"/>
      <c r="K31" s="120"/>
      <c r="L31" s="137"/>
      <c r="M31" s="120"/>
    </row>
    <row r="32" spans="2:13" ht="9">
      <c r="B32" s="137"/>
      <c r="C32" s="120"/>
      <c r="D32" s="137"/>
      <c r="E32" s="120"/>
      <c r="F32" s="137"/>
      <c r="G32" s="120"/>
      <c r="H32" s="137"/>
      <c r="I32" s="120"/>
      <c r="J32" s="137"/>
      <c r="K32" s="120"/>
      <c r="L32" s="137"/>
      <c r="M32" s="120"/>
    </row>
    <row r="33" spans="2:13" ht="9">
      <c r="B33" s="137"/>
      <c r="C33" s="120"/>
      <c r="D33" s="137"/>
      <c r="E33" s="120"/>
      <c r="F33" s="137"/>
      <c r="G33" s="120"/>
      <c r="H33" s="137"/>
      <c r="I33" s="120"/>
      <c r="J33" s="137"/>
      <c r="K33" s="120"/>
      <c r="L33" s="137"/>
      <c r="M33" s="120"/>
    </row>
    <row r="34" spans="2:13" ht="9">
      <c r="B34" s="137"/>
      <c r="C34" s="120"/>
      <c r="D34" s="137"/>
      <c r="E34" s="120"/>
      <c r="F34" s="137"/>
      <c r="G34" s="120"/>
      <c r="H34" s="137"/>
      <c r="I34" s="120"/>
      <c r="J34" s="137"/>
      <c r="K34" s="120"/>
      <c r="L34" s="137"/>
      <c r="M34" s="120"/>
    </row>
    <row r="36" spans="1:13" ht="9">
      <c r="A36" s="282" t="s">
        <v>44</v>
      </c>
      <c r="B36" s="281" t="s">
        <v>247</v>
      </c>
      <c r="C36" s="281"/>
      <c r="D36" s="281" t="s">
        <v>248</v>
      </c>
      <c r="E36" s="281"/>
      <c r="F36" s="281" t="s">
        <v>249</v>
      </c>
      <c r="G36" s="281"/>
      <c r="H36" s="281" t="s">
        <v>250</v>
      </c>
      <c r="I36" s="281"/>
      <c r="J36" s="281" t="s">
        <v>251</v>
      </c>
      <c r="K36" s="281"/>
      <c r="L36" s="281" t="s">
        <v>252</v>
      </c>
      <c r="M36" s="281"/>
    </row>
    <row r="37" spans="1:13" ht="9">
      <c r="A37" s="282"/>
      <c r="B37" s="127" t="s">
        <v>269</v>
      </c>
      <c r="C37" s="127" t="s">
        <v>270</v>
      </c>
      <c r="D37" s="127" t="s">
        <v>269</v>
      </c>
      <c r="E37" s="127" t="s">
        <v>270</v>
      </c>
      <c r="F37" s="127" t="s">
        <v>269</v>
      </c>
      <c r="G37" s="127" t="s">
        <v>270</v>
      </c>
      <c r="H37" s="127" t="s">
        <v>269</v>
      </c>
      <c r="I37" s="127" t="s">
        <v>270</v>
      </c>
      <c r="J37" s="127" t="s">
        <v>269</v>
      </c>
      <c r="K37" s="127" t="s">
        <v>270</v>
      </c>
      <c r="L37" s="127" t="s">
        <v>269</v>
      </c>
      <c r="M37" s="127" t="s">
        <v>270</v>
      </c>
    </row>
    <row r="38" spans="1:13" ht="9">
      <c r="A38" s="177" t="s">
        <v>85</v>
      </c>
      <c r="B38" s="202"/>
      <c r="C38" s="203"/>
      <c r="D38" s="137"/>
      <c r="E38" s="120"/>
      <c r="F38" s="137"/>
      <c r="G38" s="120"/>
      <c r="H38" s="137"/>
      <c r="I38" s="120"/>
      <c r="J38" s="137"/>
      <c r="K38" s="120"/>
      <c r="L38" s="137"/>
      <c r="M38" s="120"/>
    </row>
    <row r="39" spans="2:13" ht="9">
      <c r="B39" s="202"/>
      <c r="C39" s="203"/>
      <c r="D39" s="137"/>
      <c r="E39" s="120"/>
      <c r="F39" s="137"/>
      <c r="G39" s="120"/>
      <c r="H39" s="137"/>
      <c r="I39" s="120"/>
      <c r="J39" s="137"/>
      <c r="K39" s="120"/>
      <c r="L39" s="137"/>
      <c r="M39" s="120"/>
    </row>
    <row r="40" spans="2:13" ht="9">
      <c r="B40" s="137"/>
      <c r="C40" s="120"/>
      <c r="D40" s="137"/>
      <c r="E40" s="120"/>
      <c r="F40" s="137"/>
      <c r="G40" s="120"/>
      <c r="H40" s="137"/>
      <c r="I40" s="120"/>
      <c r="J40" s="137"/>
      <c r="K40" s="120"/>
      <c r="L40" s="137"/>
      <c r="M40" s="120"/>
    </row>
    <row r="41" spans="2:13" ht="9">
      <c r="B41" s="137"/>
      <c r="C41" s="120"/>
      <c r="D41" s="137"/>
      <c r="E41" s="120"/>
      <c r="F41" s="137"/>
      <c r="G41" s="120"/>
      <c r="H41" s="137"/>
      <c r="I41" s="120"/>
      <c r="J41" s="137"/>
      <c r="K41" s="120"/>
      <c r="L41" s="137"/>
      <c r="M41" s="120"/>
    </row>
    <row r="42" spans="2:13" ht="9">
      <c r="B42" s="137"/>
      <c r="C42" s="120"/>
      <c r="D42" s="137"/>
      <c r="E42" s="120"/>
      <c r="F42" s="137"/>
      <c r="G42" s="120"/>
      <c r="H42" s="137"/>
      <c r="I42" s="120"/>
      <c r="J42" s="137"/>
      <c r="K42" s="120"/>
      <c r="L42" s="137"/>
      <c r="M42" s="120"/>
    </row>
    <row r="43" spans="2:13" ht="9">
      <c r="B43" s="137"/>
      <c r="C43" s="120"/>
      <c r="D43" s="137"/>
      <c r="E43" s="120"/>
      <c r="F43" s="137"/>
      <c r="G43" s="120"/>
      <c r="H43" s="137"/>
      <c r="I43" s="120"/>
      <c r="J43" s="137"/>
      <c r="K43" s="120"/>
      <c r="L43" s="137"/>
      <c r="M43" s="120"/>
    </row>
    <row r="44" spans="2:13" ht="9">
      <c r="B44" s="137"/>
      <c r="C44" s="120"/>
      <c r="D44" s="137"/>
      <c r="E44" s="120"/>
      <c r="F44" s="137"/>
      <c r="G44" s="120"/>
      <c r="H44" s="137"/>
      <c r="I44" s="120"/>
      <c r="J44" s="137"/>
      <c r="K44" s="120"/>
      <c r="L44" s="137"/>
      <c r="M44" s="120"/>
    </row>
    <row r="45" spans="2:13" ht="9">
      <c r="B45" s="137"/>
      <c r="C45" s="120"/>
      <c r="D45" s="137"/>
      <c r="E45" s="120"/>
      <c r="F45" s="137"/>
      <c r="G45" s="120"/>
      <c r="H45" s="137"/>
      <c r="I45" s="120"/>
      <c r="J45" s="137"/>
      <c r="K45" s="120"/>
      <c r="L45" s="137"/>
      <c r="M45" s="120"/>
    </row>
    <row r="46" spans="2:13" ht="9">
      <c r="B46" s="137"/>
      <c r="C46" s="120"/>
      <c r="D46" s="137"/>
      <c r="E46" s="120"/>
      <c r="F46" s="137"/>
      <c r="G46" s="120"/>
      <c r="H46" s="137"/>
      <c r="I46" s="120"/>
      <c r="J46" s="137"/>
      <c r="K46" s="120"/>
      <c r="L46" s="137"/>
      <c r="M46" s="127"/>
    </row>
    <row r="47" spans="2:13" ht="9">
      <c r="B47" s="137"/>
      <c r="C47" s="120"/>
      <c r="D47" s="137"/>
      <c r="E47" s="120"/>
      <c r="F47" s="137"/>
      <c r="G47" s="120"/>
      <c r="H47" s="137"/>
      <c r="I47" s="120"/>
      <c r="J47" s="137"/>
      <c r="K47" s="120"/>
      <c r="L47" s="137"/>
      <c r="M47" s="127"/>
    </row>
    <row r="48" spans="2:13" ht="9">
      <c r="B48" s="137"/>
      <c r="C48" s="120"/>
      <c r="D48" s="137"/>
      <c r="E48" s="120"/>
      <c r="F48" s="137"/>
      <c r="G48" s="120"/>
      <c r="H48" s="137"/>
      <c r="I48" s="120"/>
      <c r="J48" s="137"/>
      <c r="K48" s="120"/>
      <c r="L48" s="137"/>
      <c r="M48" s="127"/>
    </row>
    <row r="49" spans="2:13" ht="9">
      <c r="B49" s="137"/>
      <c r="C49" s="120"/>
      <c r="D49" s="137"/>
      <c r="E49" s="120"/>
      <c r="F49" s="137"/>
      <c r="G49" s="120"/>
      <c r="H49" s="137"/>
      <c r="I49" s="120"/>
      <c r="J49" s="137"/>
      <c r="K49" s="120"/>
      <c r="L49" s="137"/>
      <c r="M49" s="127"/>
    </row>
  </sheetData>
  <sheetProtection/>
  <mergeCells count="14">
    <mergeCell ref="F36:G36"/>
    <mergeCell ref="H36:I36"/>
    <mergeCell ref="J36:K36"/>
    <mergeCell ref="L36:M36"/>
    <mergeCell ref="L21:M21"/>
    <mergeCell ref="J21:K21"/>
    <mergeCell ref="A36:A37"/>
    <mergeCell ref="A21:A22"/>
    <mergeCell ref="B21:C21"/>
    <mergeCell ref="D21:E21"/>
    <mergeCell ref="F21:G21"/>
    <mergeCell ref="H21:I21"/>
    <mergeCell ref="B36:C36"/>
    <mergeCell ref="D36:E36"/>
  </mergeCells>
  <printOptions/>
  <pageMargins left="0.25" right="0" top="0.5" bottom="0" header="0.5" footer="0.5"/>
  <pageSetup fitToHeight="1" fitToWidth="1" horizontalDpi="600" verticalDpi="600" orientation="landscape" scale="97" r:id="rId1"/>
</worksheet>
</file>

<file path=xl/worksheets/sheet5.xml><?xml version="1.0" encoding="utf-8"?>
<worksheet xmlns="http://schemas.openxmlformats.org/spreadsheetml/2006/main" xmlns:r="http://schemas.openxmlformats.org/officeDocument/2006/relationships">
  <sheetPr>
    <tabColor rgb="FF7030A0"/>
    <pageSetUpPr fitToPage="1"/>
  </sheetPr>
  <dimension ref="A1:P63"/>
  <sheetViews>
    <sheetView zoomScalePageLayoutView="0" workbookViewId="0" topLeftCell="A1">
      <selection activeCell="P40" sqref="P40"/>
    </sheetView>
  </sheetViews>
  <sheetFormatPr defaultColWidth="9.7109375" defaultRowHeight="12.75"/>
  <cols>
    <col min="1" max="1" width="12.7109375" style="66" customWidth="1"/>
    <col min="2" max="13" width="9.421875" style="64" customWidth="1"/>
    <col min="14" max="14" width="10.140625" style="65" customWidth="1"/>
    <col min="15" max="15" width="13.140625" style="66" bestFit="1" customWidth="1"/>
    <col min="16" max="16384" width="9.7109375" style="66" customWidth="1"/>
  </cols>
  <sheetData>
    <row r="1" spans="1:14" s="69" customFormat="1" ht="15.75">
      <c r="A1" s="71">
        <v>2011</v>
      </c>
      <c r="B1" s="79" t="s">
        <v>151</v>
      </c>
      <c r="D1" s="70"/>
      <c r="E1" s="70"/>
      <c r="F1" s="70"/>
      <c r="G1" s="71"/>
      <c r="H1" s="70"/>
      <c r="J1" s="70"/>
      <c r="K1" s="70"/>
      <c r="L1" s="70"/>
      <c r="M1" s="70"/>
      <c r="N1" s="72"/>
    </row>
    <row r="2" spans="1:13" ht="12.75">
      <c r="A2" s="286" t="s">
        <v>240</v>
      </c>
      <c r="B2" s="284" t="s">
        <v>242</v>
      </c>
      <c r="C2" s="285"/>
      <c r="D2" s="284" t="s">
        <v>243</v>
      </c>
      <c r="E2" s="285"/>
      <c r="F2" s="284" t="s">
        <v>244</v>
      </c>
      <c r="G2" s="285"/>
      <c r="H2" s="284" t="s">
        <v>245</v>
      </c>
      <c r="I2" s="285"/>
      <c r="J2" s="284" t="s">
        <v>333</v>
      </c>
      <c r="K2" s="285"/>
      <c r="L2" s="284" t="s">
        <v>246</v>
      </c>
      <c r="M2" s="285"/>
    </row>
    <row r="3" spans="1:16" s="68" customFormat="1" ht="9">
      <c r="A3" s="287"/>
      <c r="B3" s="118" t="s">
        <v>334</v>
      </c>
      <c r="C3" s="119" t="s">
        <v>335</v>
      </c>
      <c r="D3" s="209" t="s">
        <v>334</v>
      </c>
      <c r="E3" s="212" t="s">
        <v>335</v>
      </c>
      <c r="F3" s="209" t="s">
        <v>334</v>
      </c>
      <c r="G3" s="212" t="s">
        <v>335</v>
      </c>
      <c r="H3" s="209" t="s">
        <v>334</v>
      </c>
      <c r="I3" s="212" t="s">
        <v>335</v>
      </c>
      <c r="J3" s="209" t="s">
        <v>334</v>
      </c>
      <c r="K3" s="212" t="s">
        <v>335</v>
      </c>
      <c r="L3" s="209" t="s">
        <v>334</v>
      </c>
      <c r="M3" s="212" t="s">
        <v>335</v>
      </c>
      <c r="N3" s="67"/>
      <c r="O3" s="66"/>
      <c r="P3" s="66"/>
    </row>
    <row r="4" spans="1:13" ht="9">
      <c r="A4" s="124" t="s">
        <v>239</v>
      </c>
      <c r="B4" s="120">
        <f>SUMIF(Jan!C:C,A4,Jan!I:I)</f>
        <v>3188.53</v>
      </c>
      <c r="C4" s="211">
        <f>SUMIF(Jan!M:M,A4,Jan!S:S)</f>
        <v>990.05</v>
      </c>
      <c r="D4" s="210">
        <f>SUMIF(Feb!C:C,A4,Feb!I:I)</f>
        <v>0</v>
      </c>
      <c r="E4" s="211">
        <f>SUMIF(Feb!M:M,A4,Feb!S:S)</f>
        <v>0</v>
      </c>
      <c r="F4" s="210">
        <f>SUMIF(Mar!C:C,A4,Mar!I:I)</f>
        <v>0</v>
      </c>
      <c r="G4" s="211">
        <f>SUMIF(Mar!M:M,A4,Mar!S:S)</f>
        <v>0</v>
      </c>
      <c r="H4" s="210">
        <f>SUMIF(Apr!C:C,A4,Apr!I:I)</f>
        <v>0</v>
      </c>
      <c r="I4" s="211">
        <f>SUMIF(Apr!M:M,A4,Apr!S:S)</f>
        <v>0</v>
      </c>
      <c r="J4" s="210">
        <f>SUMIF(May!C:C,A4,May!I:I)</f>
        <v>0</v>
      </c>
      <c r="K4" s="211">
        <f>SUMIF(May!M:M,A4,May!S:S)</f>
        <v>0</v>
      </c>
      <c r="L4" s="210">
        <f>SUMIF(Jun!C:C,A4,Jun!I:I)</f>
        <v>0</v>
      </c>
      <c r="M4" s="211">
        <f>SUMIF(Jun!M:M,A4,Jun!S:S)</f>
        <v>0</v>
      </c>
    </row>
    <row r="5" spans="1:13" ht="9">
      <c r="A5" s="124" t="s">
        <v>228</v>
      </c>
      <c r="B5" s="120">
        <f>SUMIF(Jan!C:C,A5,Jan!I:I)</f>
        <v>959</v>
      </c>
      <c r="C5" s="211">
        <f>SUMIF(Jan!M:M,A5,Jan!S:S)</f>
        <v>0</v>
      </c>
      <c r="D5" s="210">
        <f>SUMIF(Feb!C:C,A5,Feb!I:I)</f>
        <v>0</v>
      </c>
      <c r="E5" s="211">
        <f>SUMIF(Feb!M:M,A5,Feb!S:S)</f>
        <v>0</v>
      </c>
      <c r="F5" s="210">
        <f>SUMIF(Mar!C:C,A5,Mar!I:I)</f>
        <v>0</v>
      </c>
      <c r="G5" s="211">
        <f>SUMIF(Mar!M:M,A5,Mar!S:S)</f>
        <v>0</v>
      </c>
      <c r="H5" s="210">
        <f>SUMIF(Apr!C:C,A5,Apr!I:I)</f>
        <v>0</v>
      </c>
      <c r="I5" s="211">
        <f>SUMIF(Apr!M:M,A5,Apr!S:S)</f>
        <v>0</v>
      </c>
      <c r="J5" s="210">
        <f>SUMIF(May!C:C,A5,May!I:I)</f>
        <v>0</v>
      </c>
      <c r="K5" s="211">
        <f>SUMIF(May!M:M,A5,May!S:S)</f>
        <v>0</v>
      </c>
      <c r="L5" s="210">
        <f>SUMIF(Jun!C:C,A5,Jun!I:I)</f>
        <v>0</v>
      </c>
      <c r="M5" s="211">
        <f>SUMIF(Jun!M:M,A5,Jun!S:S)</f>
        <v>0</v>
      </c>
    </row>
    <row r="6" spans="1:13" ht="9">
      <c r="A6" s="124" t="s">
        <v>160</v>
      </c>
      <c r="B6" s="120">
        <f>SUMIF(Jan!C:C,A6,Jan!I:I)</f>
        <v>450</v>
      </c>
      <c r="C6" s="211">
        <f>SUMIF(Jan!M:M,A6,Jan!S:S)</f>
        <v>0</v>
      </c>
      <c r="D6" s="210">
        <f>SUMIF(Feb!C:C,A6,Feb!I:I)</f>
        <v>0</v>
      </c>
      <c r="E6" s="211">
        <f>SUMIF(Feb!M:M,A6,Feb!S:S)</f>
        <v>0</v>
      </c>
      <c r="F6" s="210">
        <f>SUMIF(Mar!C:C,A6,Mar!I:I)</f>
        <v>0</v>
      </c>
      <c r="G6" s="211">
        <f>SUMIF(Mar!M:M,A6,Mar!S:S)</f>
        <v>0</v>
      </c>
      <c r="H6" s="210">
        <f>SUMIF(Apr!C:C,A6,Apr!I:I)</f>
        <v>0</v>
      </c>
      <c r="I6" s="211">
        <f>SUMIF(Apr!M:M,A6,Apr!S:S)</f>
        <v>0</v>
      </c>
      <c r="J6" s="210">
        <f>SUMIF(May!C:C,A6,May!I:I)</f>
        <v>0</v>
      </c>
      <c r="K6" s="211">
        <f>SUMIF(May!M:M,A6,May!S:S)</f>
        <v>0</v>
      </c>
      <c r="L6" s="210">
        <f>SUMIF(Jun!C:C,A6,Jun!I:I)</f>
        <v>0</v>
      </c>
      <c r="M6" s="211">
        <f>SUMIF(Jun!M:M,A6,Jun!S:S)</f>
        <v>0</v>
      </c>
    </row>
    <row r="7" spans="1:13" ht="9">
      <c r="A7" s="124" t="s">
        <v>337</v>
      </c>
      <c r="B7" s="120">
        <f>SUMIF(Jan!C:C,A7,Jan!I:I)</f>
        <v>950</v>
      </c>
      <c r="C7" s="211">
        <f>SUMIF(Jan!M:M,A7,Jan!S:S)</f>
        <v>0</v>
      </c>
      <c r="D7" s="210">
        <f>SUMIF(Feb!C:C,A7,Feb!I:I)</f>
        <v>0</v>
      </c>
      <c r="E7" s="211">
        <f>SUMIF(Feb!M:M,A7,Feb!S:S)</f>
        <v>0</v>
      </c>
      <c r="F7" s="210">
        <f>SUMIF(Mar!C:C,A7,Mar!I:I)</f>
        <v>0</v>
      </c>
      <c r="G7" s="211">
        <f>SUMIF(Mar!M:M,A7,Mar!S:S)</f>
        <v>0</v>
      </c>
      <c r="H7" s="210">
        <f>SUMIF(Apr!C:C,A7,Apr!I:I)</f>
        <v>0</v>
      </c>
      <c r="I7" s="211">
        <f>SUMIF(Apr!M:M,A7,Apr!S:S)</f>
        <v>0</v>
      </c>
      <c r="J7" s="210">
        <f>SUMIF(May!C:C,A7,May!I:I)</f>
        <v>0</v>
      </c>
      <c r="K7" s="211">
        <f>SUMIF(May!M:M,A7,May!S:S)</f>
        <v>0</v>
      </c>
      <c r="L7" s="210">
        <f>SUMIF(Jun!C:C,A7,Jun!I:I)</f>
        <v>0</v>
      </c>
      <c r="M7" s="211">
        <f>SUMIF(Jun!M:M,A7,Jun!S:S)</f>
        <v>0</v>
      </c>
    </row>
    <row r="8" spans="1:13" ht="9">
      <c r="A8" s="124" t="s">
        <v>336</v>
      </c>
      <c r="B8" s="120">
        <f>SUMIF(Jan!C:C,A8,Jan!I:I)</f>
        <v>650</v>
      </c>
      <c r="C8" s="211">
        <f>SUMIF(Jan!M:M,A8,Jan!S:S)</f>
        <v>0</v>
      </c>
      <c r="D8" s="210">
        <f>SUMIF(Feb!C:C,A8,Feb!I:I)</f>
        <v>0</v>
      </c>
      <c r="E8" s="211">
        <f>SUMIF(Feb!M:M,A8,Feb!S:S)</f>
        <v>0</v>
      </c>
      <c r="F8" s="210">
        <f>SUMIF(Mar!C:C,A8,Mar!I:I)</f>
        <v>0</v>
      </c>
      <c r="G8" s="211">
        <f>SUMIF(Mar!M:M,A8,Mar!S:S)</f>
        <v>0</v>
      </c>
      <c r="H8" s="210">
        <f>SUMIF(Apr!C:C,A8,Apr!I:I)</f>
        <v>0</v>
      </c>
      <c r="I8" s="211">
        <f>SUMIF(Apr!M:M,A8,Apr!S:S)</f>
        <v>0</v>
      </c>
      <c r="J8" s="210">
        <f>SUMIF(May!C:C,A8,May!I:I)</f>
        <v>0</v>
      </c>
      <c r="K8" s="211">
        <f>SUMIF(May!M:M,A8,May!S:S)</f>
        <v>0</v>
      </c>
      <c r="L8" s="210">
        <f>SUMIF(Jun!C:C,A8,Jun!I:I)</f>
        <v>0</v>
      </c>
      <c r="M8" s="211">
        <f>SUMIF(Jun!M:M,A8,Jun!S:S)</f>
        <v>0</v>
      </c>
    </row>
    <row r="9" spans="1:13" ht="9">
      <c r="A9" s="124" t="s">
        <v>154</v>
      </c>
      <c r="B9" s="120">
        <f>SUMIF(Jan!C:C,A9,Jan!I:I)</f>
        <v>0</v>
      </c>
      <c r="C9" s="211">
        <f>SUMIF(Jan!M:M,A9,Jan!S:S)</f>
        <v>1043.4399999999998</v>
      </c>
      <c r="D9" s="210">
        <f>SUMIF(Feb!C:C,A9,Feb!I:I)</f>
        <v>0</v>
      </c>
      <c r="E9" s="211">
        <f>SUMIF(Feb!M:M,A9,Feb!S:S)</f>
        <v>0</v>
      </c>
      <c r="F9" s="210">
        <f>SUMIF(Mar!C:C,A9,Mar!I:I)</f>
        <v>0</v>
      </c>
      <c r="G9" s="211">
        <f>SUMIF(Mar!M:M,A9,Mar!S:S)</f>
        <v>0</v>
      </c>
      <c r="H9" s="210">
        <f>SUMIF(Apr!C:C,A9,Apr!I:I)</f>
        <v>0</v>
      </c>
      <c r="I9" s="211">
        <f>SUMIF(Apr!M:M,A9,Apr!S:S)</f>
        <v>0</v>
      </c>
      <c r="J9" s="210">
        <f>SUMIF(May!C:C,A9,May!I:I)</f>
        <v>0</v>
      </c>
      <c r="K9" s="211">
        <f>SUMIF(May!M:M,A9,May!S:S)</f>
        <v>0</v>
      </c>
      <c r="L9" s="210">
        <f>SUMIF(Jun!C:C,A9,Jun!I:I)</f>
        <v>0</v>
      </c>
      <c r="M9" s="211">
        <f>SUMIF(Jun!M:M,A9,Jun!S:S)</f>
        <v>0</v>
      </c>
    </row>
    <row r="10" spans="1:13" ht="9">
      <c r="A10" s="124" t="s">
        <v>153</v>
      </c>
      <c r="B10" s="120">
        <f>SUMIF(Jan!C:C,A10,Jan!I:I)</f>
        <v>0</v>
      </c>
      <c r="C10" s="211">
        <f>SUMIF(Jan!M:M,A10,Jan!S:S)</f>
        <v>0</v>
      </c>
      <c r="D10" s="210">
        <f>SUMIF(Feb!C:C,A10,Feb!I:I)</f>
        <v>0</v>
      </c>
      <c r="E10" s="211">
        <f>SUMIF(Feb!M:M,A10,Feb!S:S)</f>
        <v>0</v>
      </c>
      <c r="F10" s="210">
        <f>SUMIF(Mar!C:C,A10,Mar!I:I)</f>
        <v>0</v>
      </c>
      <c r="G10" s="211">
        <f>SUMIF(Mar!M:M,A10,Mar!S:S)</f>
        <v>0</v>
      </c>
      <c r="H10" s="210">
        <f>SUMIF(Apr!C:C,A10,Apr!I:I)</f>
        <v>0</v>
      </c>
      <c r="I10" s="211">
        <f>SUMIF(Apr!M:M,A10,Apr!S:S)</f>
        <v>0</v>
      </c>
      <c r="J10" s="210">
        <f>SUMIF(May!C:C,A10,May!I:I)</f>
        <v>0</v>
      </c>
      <c r="K10" s="211">
        <f>SUMIF(May!M:M,A10,May!S:S)</f>
        <v>0</v>
      </c>
      <c r="L10" s="210">
        <f>SUMIF(Jun!C:C,A10,Jun!I:I)</f>
        <v>0</v>
      </c>
      <c r="M10" s="211">
        <f>SUMIF(Jun!M:M,A10,Jun!S:S)</f>
        <v>0</v>
      </c>
    </row>
    <row r="11" spans="1:13" ht="9">
      <c r="A11" s="124" t="s">
        <v>180</v>
      </c>
      <c r="B11" s="120">
        <f>SUMIF(Jan!C:C,A11,Jan!I:I)</f>
        <v>0</v>
      </c>
      <c r="C11" s="211">
        <f>SUMIF(Jan!M:M,A11,Jan!S:S)</f>
        <v>189.28</v>
      </c>
      <c r="D11" s="210">
        <f>SUMIF(Feb!C:C,A11,Feb!I:I)</f>
        <v>0</v>
      </c>
      <c r="E11" s="211">
        <f>SUMIF(Feb!M:M,A11,Feb!S:S)</f>
        <v>0</v>
      </c>
      <c r="F11" s="210">
        <f>SUMIF(Mar!C:C,A11,Mar!I:I)</f>
        <v>0</v>
      </c>
      <c r="G11" s="211">
        <f>SUMIF(Mar!M:M,A11,Mar!S:S)</f>
        <v>0</v>
      </c>
      <c r="H11" s="210">
        <f>SUMIF(Apr!C:C,A11,Apr!I:I)</f>
        <v>0</v>
      </c>
      <c r="I11" s="211">
        <f>SUMIF(Apr!M:M,A11,Apr!S:S)</f>
        <v>0</v>
      </c>
      <c r="J11" s="210">
        <f>SUMIF(May!C:C,A11,May!I:I)</f>
        <v>0</v>
      </c>
      <c r="K11" s="211">
        <f>SUMIF(May!M:M,A11,May!S:S)</f>
        <v>0</v>
      </c>
      <c r="L11" s="210">
        <f>SUMIF(Jun!C:C,A11,Jun!I:I)</f>
        <v>0</v>
      </c>
      <c r="M11" s="211">
        <f>SUMIF(Jun!M:M,A11,Jun!S:S)</f>
        <v>0</v>
      </c>
    </row>
    <row r="12" spans="1:13" ht="9">
      <c r="A12" s="124" t="s">
        <v>165</v>
      </c>
      <c r="B12" s="120">
        <f>SUMIF(Jan!C:C,A12,Jan!I:I)</f>
        <v>0</v>
      </c>
      <c r="C12" s="211">
        <f>SUMIF(Jan!M:M,A12,Jan!S:S)</f>
        <v>0</v>
      </c>
      <c r="D12" s="210">
        <f>SUMIF(Feb!C:C,A12,Feb!I:I)</f>
        <v>0</v>
      </c>
      <c r="E12" s="211">
        <f>SUMIF(Feb!M:M,A12,Feb!S:S)</f>
        <v>0</v>
      </c>
      <c r="F12" s="210">
        <f>SUMIF(Mar!C:C,A12,Mar!I:I)</f>
        <v>0</v>
      </c>
      <c r="G12" s="211">
        <f>SUMIF(Mar!M:M,A12,Mar!S:S)</f>
        <v>0</v>
      </c>
      <c r="H12" s="210">
        <f>SUMIF(Apr!C:C,A12,Apr!I:I)</f>
        <v>0</v>
      </c>
      <c r="I12" s="211">
        <f>SUMIF(Apr!M:M,A12,Apr!S:S)</f>
        <v>0</v>
      </c>
      <c r="J12" s="210">
        <f>SUMIF(May!C:C,A12,May!I:I)</f>
        <v>0</v>
      </c>
      <c r="K12" s="211">
        <f>SUMIF(May!M:M,A12,May!S:S)</f>
        <v>0</v>
      </c>
      <c r="L12" s="210">
        <f>SUMIF(Jun!C:C,A12,Jun!I:I)</f>
        <v>0</v>
      </c>
      <c r="M12" s="211">
        <f>SUMIF(Jun!M:M,A12,Jun!S:S)</f>
        <v>0</v>
      </c>
    </row>
    <row r="13" spans="1:13" ht="9">
      <c r="A13" s="124" t="s">
        <v>415</v>
      </c>
      <c r="B13" s="120">
        <f>SUMIF(Jan!C:C,A13,Jan!I:I)</f>
        <v>0</v>
      </c>
      <c r="C13" s="211">
        <f>SUMIF(Jan!M:M,A13,Jan!S:S)</f>
        <v>415</v>
      </c>
      <c r="D13" s="210">
        <f>SUMIF(Feb!C:C,A13,Feb!I:I)</f>
        <v>0</v>
      </c>
      <c r="E13" s="211">
        <f>SUMIF(Feb!M:M,A13,Feb!S:S)</f>
        <v>0</v>
      </c>
      <c r="F13" s="210">
        <f>SUMIF(Mar!C:C,A13,Mar!I:I)</f>
        <v>0</v>
      </c>
      <c r="G13" s="211">
        <f>SUMIF(Mar!M:M,A13,Mar!S:S)</f>
        <v>0</v>
      </c>
      <c r="H13" s="210">
        <f>SUMIF(Apr!C:C,A13,Apr!I:I)</f>
        <v>0</v>
      </c>
      <c r="I13" s="211">
        <f>SUMIF(Apr!M:M,A13,Apr!S:S)</f>
        <v>0</v>
      </c>
      <c r="J13" s="210">
        <f>SUMIF(May!C:C,A13,May!I:I)</f>
        <v>0</v>
      </c>
      <c r="K13" s="211">
        <f>SUMIF(May!M:M,A13,May!S:S)</f>
        <v>0</v>
      </c>
      <c r="L13" s="210">
        <f>SUMIF(Jun!C:C,A13,Jun!I:I)</f>
        <v>0</v>
      </c>
      <c r="M13" s="211">
        <f>SUMIF(Jun!M:M,A13,Jun!S:S)</f>
        <v>0</v>
      </c>
    </row>
    <row r="14" spans="1:13" ht="9">
      <c r="A14" s="124" t="s">
        <v>1</v>
      </c>
      <c r="B14" s="120">
        <f>SUMIF(Jan!C:C,A14,Jan!I:I)</f>
        <v>0</v>
      </c>
      <c r="C14" s="211">
        <f>SUMIF(Jan!M:M,A14,Jan!S:S)</f>
        <v>0</v>
      </c>
      <c r="D14" s="210">
        <f>SUMIF(Feb!C:C,A14,Feb!I:I)</f>
        <v>0</v>
      </c>
      <c r="E14" s="211">
        <f>SUMIF(Feb!M:M,A14,Feb!S:S)</f>
        <v>0</v>
      </c>
      <c r="F14" s="210">
        <f>SUMIF(Mar!C:C,A14,Mar!I:I)</f>
        <v>0</v>
      </c>
      <c r="G14" s="211">
        <f>SUMIF(Mar!M:M,A14,Mar!S:S)</f>
        <v>0</v>
      </c>
      <c r="H14" s="210">
        <f>SUMIF(Apr!C:C,A14,Apr!I:I)</f>
        <v>0</v>
      </c>
      <c r="I14" s="211">
        <f>SUMIF(Apr!M:M,A14,Apr!S:S)</f>
        <v>0</v>
      </c>
      <c r="J14" s="210">
        <f>SUMIF(May!C:C,A14,May!I:I)</f>
        <v>0</v>
      </c>
      <c r="K14" s="211">
        <f>SUMIF(May!M:M,A14,May!S:S)</f>
        <v>0</v>
      </c>
      <c r="L14" s="210">
        <f>SUMIF(Jun!C:C,A14,Jun!I:I)</f>
        <v>0</v>
      </c>
      <c r="M14" s="211">
        <f>SUMIF(Jun!M:M,A14,Jun!S:S)</f>
        <v>0</v>
      </c>
    </row>
    <row r="15" spans="1:13" ht="9">
      <c r="A15" s="124" t="s">
        <v>9</v>
      </c>
      <c r="B15" s="120">
        <f>SUMIF(Jan!C:C,A15,Jan!I:I)</f>
        <v>0</v>
      </c>
      <c r="C15" s="211">
        <f>SUMIF(Jan!M:M,A15,Jan!S:S)</f>
        <v>0</v>
      </c>
      <c r="D15" s="210">
        <f>SUMIF(Feb!C:C,A15,Feb!I:I)</f>
        <v>0</v>
      </c>
      <c r="E15" s="211">
        <f>SUMIF(Feb!M:M,A15,Feb!S:S)</f>
        <v>0</v>
      </c>
      <c r="F15" s="210">
        <f>SUMIF(Mar!C:C,A15,Mar!I:I)</f>
        <v>0</v>
      </c>
      <c r="G15" s="211">
        <f>SUMIF(Mar!M:M,A15,Mar!S:S)</f>
        <v>0</v>
      </c>
      <c r="H15" s="210">
        <f>SUMIF(Apr!C:C,A15,Apr!I:I)</f>
        <v>0</v>
      </c>
      <c r="I15" s="211">
        <f>SUMIF(Apr!M:M,A15,Apr!S:S)</f>
        <v>0</v>
      </c>
      <c r="J15" s="210">
        <f>SUMIF(May!C:C,A15,May!I:I)</f>
        <v>0</v>
      </c>
      <c r="K15" s="211">
        <f>SUMIF(May!M:M,A15,May!S:S)</f>
        <v>0</v>
      </c>
      <c r="L15" s="210">
        <f>SUMIF(Jun!C:C,A15,Jun!I:I)</f>
        <v>0</v>
      </c>
      <c r="M15" s="211">
        <f>SUMIF(Jun!M:M,A15,Jun!S:S)</f>
        <v>0</v>
      </c>
    </row>
    <row r="16" spans="1:13" ht="9">
      <c r="A16" s="124" t="s">
        <v>10</v>
      </c>
      <c r="B16" s="120">
        <f>SUMIF(Jan!C:C,A16,Jan!I:I)</f>
        <v>0</v>
      </c>
      <c r="C16" s="211">
        <f>SUMIF(Jan!M:M,A16,Jan!S:S)</f>
        <v>0</v>
      </c>
      <c r="D16" s="210">
        <f>SUMIF(Feb!C:C,A16,Feb!I:I)</f>
        <v>0</v>
      </c>
      <c r="E16" s="211">
        <f>SUMIF(Feb!M:M,A16,Feb!S:S)</f>
        <v>0</v>
      </c>
      <c r="F16" s="210">
        <f>SUMIF(Mar!C:C,A16,Mar!I:I)</f>
        <v>0</v>
      </c>
      <c r="G16" s="211">
        <f>SUMIF(Mar!M:M,A16,Mar!S:S)</f>
        <v>0</v>
      </c>
      <c r="H16" s="210">
        <f>SUMIF(Apr!C:C,A16,Apr!I:I)</f>
        <v>0</v>
      </c>
      <c r="I16" s="211">
        <f>SUMIF(Apr!M:M,A16,Apr!S:S)</f>
        <v>0</v>
      </c>
      <c r="J16" s="210">
        <f>SUMIF(May!C:C,A16,May!I:I)</f>
        <v>0</v>
      </c>
      <c r="K16" s="211">
        <f>SUMIF(May!M:M,A16,May!S:S)</f>
        <v>0</v>
      </c>
      <c r="L16" s="210">
        <f>SUMIF(Jun!C:C,A16,Jun!I:I)</f>
        <v>0</v>
      </c>
      <c r="M16" s="211">
        <f>SUMIF(Jun!M:M,A16,Jun!S:S)</f>
        <v>0</v>
      </c>
    </row>
    <row r="17" spans="1:13" ht="9">
      <c r="A17" s="124" t="s">
        <v>2</v>
      </c>
      <c r="B17" s="120">
        <f>SUMIF(Jan!C:C,A17,Jan!I:I)</f>
        <v>0</v>
      </c>
      <c r="C17" s="211">
        <f>SUMIF(Jan!M:M,A17,Jan!S:S)</f>
        <v>0</v>
      </c>
      <c r="D17" s="210">
        <f>SUMIF(Feb!C:C,A17,Feb!I:I)</f>
        <v>0</v>
      </c>
      <c r="E17" s="211">
        <f>SUMIF(Feb!M:M,A17,Feb!S:S)</f>
        <v>0</v>
      </c>
      <c r="F17" s="210">
        <f>SUMIF(Mar!C:C,A17,Mar!I:I)</f>
        <v>0</v>
      </c>
      <c r="G17" s="211">
        <f>SUMIF(Mar!M:M,A17,Mar!S:S)</f>
        <v>0</v>
      </c>
      <c r="H17" s="210">
        <f>SUMIF(Apr!C:C,A17,Apr!I:I)</f>
        <v>0</v>
      </c>
      <c r="I17" s="211">
        <f>SUMIF(Apr!M:M,A17,Apr!S:S)</f>
        <v>0</v>
      </c>
      <c r="J17" s="210">
        <f>SUMIF(May!C:C,A17,May!I:I)</f>
        <v>0</v>
      </c>
      <c r="K17" s="211">
        <f>SUMIF(May!M:M,A17,May!S:S)</f>
        <v>0</v>
      </c>
      <c r="L17" s="210">
        <f>SUMIF(Jun!C:C,A17,Jun!I:I)</f>
        <v>0</v>
      </c>
      <c r="M17" s="211">
        <f>SUMIF(Jun!M:M,A17,Jun!S:S)</f>
        <v>0</v>
      </c>
    </row>
    <row r="18" spans="1:13" ht="9">
      <c r="A18" s="124" t="s">
        <v>164</v>
      </c>
      <c r="B18" s="120">
        <f>SUMIF(Jan!C:C,A18,Jan!I:I)</f>
        <v>0</v>
      </c>
      <c r="C18" s="211">
        <f>SUMIF(Jan!M:M,A18,Jan!S:S)</f>
        <v>0</v>
      </c>
      <c r="D18" s="210">
        <f>SUMIF(Feb!C:C,A18,Feb!I:I)</f>
        <v>0</v>
      </c>
      <c r="E18" s="211">
        <f>SUMIF(Feb!M:M,A18,Feb!S:S)</f>
        <v>0</v>
      </c>
      <c r="F18" s="210">
        <f>SUMIF(Mar!C:C,A18,Mar!I:I)</f>
        <v>0</v>
      </c>
      <c r="G18" s="211">
        <f>SUMIF(Mar!M:M,A18,Mar!S:S)</f>
        <v>0</v>
      </c>
      <c r="H18" s="210">
        <f>SUMIF(Apr!C:C,A18,Apr!I:I)</f>
        <v>0</v>
      </c>
      <c r="I18" s="211">
        <f>SUMIF(Apr!M:M,A18,Apr!S:S)</f>
        <v>0</v>
      </c>
      <c r="J18" s="210">
        <f>SUMIF(May!C:C,A18,May!I:I)</f>
        <v>0</v>
      </c>
      <c r="K18" s="211">
        <f>SUMIF(May!M:M,A18,May!S:S)</f>
        <v>0</v>
      </c>
      <c r="L18" s="210">
        <f>SUMIF(Jun!C:C,A18,Jun!I:I)</f>
        <v>0</v>
      </c>
      <c r="M18" s="211">
        <f>SUMIF(Jun!M:M,A18,Jun!S:S)</f>
        <v>0</v>
      </c>
    </row>
    <row r="19" spans="1:13" ht="9">
      <c r="A19" s="124" t="s">
        <v>411</v>
      </c>
      <c r="B19" s="120">
        <f>SUMIF(Jan!C:C,A19,Jan!I:I)</f>
        <v>0</v>
      </c>
      <c r="C19" s="211">
        <f>SUMIF(Jan!M:M,A19,Jan!S:S)</f>
        <v>0</v>
      </c>
      <c r="D19" s="210">
        <f>SUMIF(Feb!C:C,A19,Feb!I:I)</f>
        <v>0</v>
      </c>
      <c r="E19" s="211">
        <f>SUMIF(Feb!M:M,A19,Feb!S:S)</f>
        <v>0</v>
      </c>
      <c r="F19" s="210">
        <f>SUMIF(Mar!C:C,A19,Mar!I:I)</f>
        <v>0</v>
      </c>
      <c r="G19" s="211">
        <f>SUMIF(Mar!M:M,A19,Mar!S:S)</f>
        <v>0</v>
      </c>
      <c r="H19" s="210">
        <f>SUMIF(Apr!C:C,A19,Apr!I:I)</f>
        <v>0</v>
      </c>
      <c r="I19" s="211">
        <f>SUMIF(Apr!M:M,A19,Apr!S:S)</f>
        <v>0</v>
      </c>
      <c r="J19" s="210">
        <f>SUMIF(May!C:C,A19,May!I:I)</f>
        <v>0</v>
      </c>
      <c r="K19" s="211">
        <f>SUMIF(May!M:M,A19,May!S:S)</f>
        <v>0</v>
      </c>
      <c r="L19" s="210">
        <f>SUMIF(Jun!C:C,A19,Jun!I:I)</f>
        <v>0</v>
      </c>
      <c r="M19" s="211">
        <f>SUMIF(Jun!M:M,A19,Jun!S:S)</f>
        <v>0</v>
      </c>
    </row>
    <row r="20" spans="1:13" ht="9">
      <c r="A20" s="124" t="s">
        <v>271</v>
      </c>
      <c r="B20" s="120">
        <f>SUMIF(Jan!C:C,A20,Jan!I:I)</f>
        <v>0</v>
      </c>
      <c r="C20" s="211">
        <f>SUMIF(Jan!M:M,A20,Jan!S:S)</f>
        <v>0</v>
      </c>
      <c r="D20" s="210">
        <f>SUMIF(Feb!C:C,A20,Feb!I:I)</f>
        <v>0</v>
      </c>
      <c r="E20" s="211">
        <f>SUMIF(Feb!M:M,A20,Feb!S:S)</f>
        <v>0</v>
      </c>
      <c r="F20" s="210">
        <f>SUMIF(Mar!C:C,A20,Mar!I:I)</f>
        <v>0</v>
      </c>
      <c r="G20" s="211">
        <f>SUMIF(Mar!M:M,A20,Mar!S:S)</f>
        <v>0</v>
      </c>
      <c r="H20" s="210">
        <f>SUMIF(Apr!C:C,A20,Apr!I:I)</f>
        <v>0</v>
      </c>
      <c r="I20" s="211">
        <f>SUMIF(Apr!M:M,A20,Apr!S:S)</f>
        <v>0</v>
      </c>
      <c r="J20" s="210">
        <f>SUMIF(May!C:C,A20,May!I:I)</f>
        <v>0</v>
      </c>
      <c r="K20" s="211">
        <f>SUMIF(May!M:M,A20,May!S:S)</f>
        <v>0</v>
      </c>
      <c r="L20" s="210">
        <f>SUMIF(Jun!C:C,A20,Jun!I:I)</f>
        <v>0</v>
      </c>
      <c r="M20" s="211">
        <f>SUMIF(Jun!M:M,A20,Jun!S:S)</f>
        <v>0</v>
      </c>
    </row>
    <row r="21" spans="1:13" ht="9">
      <c r="A21" s="124" t="s">
        <v>273</v>
      </c>
      <c r="B21" s="120">
        <f>SUMIF(Jan!C:C,A21,Jan!I:I)</f>
        <v>0</v>
      </c>
      <c r="C21" s="211">
        <f>SUMIF(Jan!M:M,A21,Jan!S:S)</f>
        <v>0</v>
      </c>
      <c r="D21" s="210">
        <f>SUMIF(Feb!C:C,A21,Feb!I:I)</f>
        <v>0</v>
      </c>
      <c r="E21" s="211">
        <f>SUMIF(Feb!M:M,A21,Feb!S:S)</f>
        <v>0</v>
      </c>
      <c r="F21" s="210">
        <f>SUMIF(Mar!C:C,A21,Mar!I:I)</f>
        <v>0</v>
      </c>
      <c r="G21" s="211">
        <f>SUMIF(Mar!M:M,A21,Mar!S:S)</f>
        <v>0</v>
      </c>
      <c r="H21" s="210">
        <f>SUMIF(Apr!C:C,A21,Apr!I:I)</f>
        <v>0</v>
      </c>
      <c r="I21" s="211">
        <f>SUMIF(Apr!M:M,A21,Apr!S:S)</f>
        <v>0</v>
      </c>
      <c r="J21" s="210">
        <f>SUMIF(May!C:C,A21,May!I:I)</f>
        <v>0</v>
      </c>
      <c r="K21" s="211">
        <f>SUMIF(May!M:M,A21,May!S:S)</f>
        <v>0</v>
      </c>
      <c r="L21" s="210">
        <f>SUMIF(Jun!C:C,A21,Jun!I:I)</f>
        <v>0</v>
      </c>
      <c r="M21" s="211">
        <f>SUMIF(Jun!M:M,A21,Jun!S:S)</f>
        <v>0</v>
      </c>
    </row>
    <row r="23" spans="1:13" ht="12.75">
      <c r="A23" s="286" t="s">
        <v>240</v>
      </c>
      <c r="B23" s="284" t="s">
        <v>247</v>
      </c>
      <c r="C23" s="285"/>
      <c r="D23" s="284" t="s">
        <v>248</v>
      </c>
      <c r="E23" s="285"/>
      <c r="F23" s="284" t="s">
        <v>249</v>
      </c>
      <c r="G23" s="285"/>
      <c r="H23" s="284" t="s">
        <v>250</v>
      </c>
      <c r="I23" s="285"/>
      <c r="J23" s="284" t="s">
        <v>251</v>
      </c>
      <c r="K23" s="285"/>
      <c r="L23" s="284" t="s">
        <v>252</v>
      </c>
      <c r="M23" s="285"/>
    </row>
    <row r="24" spans="1:16" s="68" customFormat="1" ht="9">
      <c r="A24" s="287"/>
      <c r="B24" s="209" t="s">
        <v>334</v>
      </c>
      <c r="C24" s="212" t="s">
        <v>335</v>
      </c>
      <c r="D24" s="209" t="s">
        <v>334</v>
      </c>
      <c r="E24" s="212" t="s">
        <v>335</v>
      </c>
      <c r="F24" s="209" t="s">
        <v>334</v>
      </c>
      <c r="G24" s="212" t="s">
        <v>335</v>
      </c>
      <c r="H24" s="209" t="s">
        <v>334</v>
      </c>
      <c r="I24" s="212" t="s">
        <v>335</v>
      </c>
      <c r="J24" s="209" t="s">
        <v>334</v>
      </c>
      <c r="K24" s="212" t="s">
        <v>335</v>
      </c>
      <c r="L24" s="209" t="s">
        <v>334</v>
      </c>
      <c r="M24" s="212" t="s">
        <v>335</v>
      </c>
      <c r="N24" s="65"/>
      <c r="O24" s="66"/>
      <c r="P24" s="66"/>
    </row>
    <row r="25" spans="1:13" ht="9">
      <c r="A25" s="124" t="str">
        <f aca="true" t="shared" si="0" ref="A25:A42">A4</f>
        <v>Fund-Bar</v>
      </c>
      <c r="B25" s="210">
        <f>SUMIF(Jul!C:C,A25,Jul!I:I)</f>
        <v>0</v>
      </c>
      <c r="C25" s="211">
        <f>SUMIF(Jul!M:M,A25,Jul!S:S)</f>
        <v>0</v>
      </c>
      <c r="D25" s="210">
        <f>SUMIF(Aug!C:C,A25,Aug!I:I)</f>
        <v>0</v>
      </c>
      <c r="E25" s="211">
        <f>SUMIF(Aug!M:M,A25,Aug!S:S)</f>
        <v>0</v>
      </c>
      <c r="F25" s="210">
        <f>SUMIF(Sep!C:C,A25,Sep!I:I)</f>
        <v>0</v>
      </c>
      <c r="G25" s="211">
        <f>SUMIF(Sep!M:M,A25,Sep!S:S)</f>
        <v>0</v>
      </c>
      <c r="H25" s="210">
        <f>SUMIF(Oct!C:C,A25,Oct!I:I)</f>
        <v>0</v>
      </c>
      <c r="I25" s="211">
        <f>SUMIF(Oct!M:M,A25,Oct!S:S)</f>
        <v>0</v>
      </c>
      <c r="J25" s="210">
        <f>SUMIF(Nov!C:C,A25,Nov!I:I)</f>
        <v>0</v>
      </c>
      <c r="K25" s="211">
        <f>SUMIF(Nov!M:M,A25,Nov!S:S)</f>
        <v>0</v>
      </c>
      <c r="L25" s="210">
        <f>SUMIF(Dec!C:C,A25,Dec!I:I)</f>
        <v>0</v>
      </c>
      <c r="M25" s="211">
        <f>SUMIF(Dec!M:M,A25,Dec!S:S)</f>
        <v>0</v>
      </c>
    </row>
    <row r="26" spans="1:13" ht="9">
      <c r="A26" s="124" t="str">
        <f t="shared" si="0"/>
        <v>Fund-Bldg. 2</v>
      </c>
      <c r="B26" s="210">
        <f>SUMIF(Jul!C:C,A26,Jul!I:I)</f>
        <v>0</v>
      </c>
      <c r="C26" s="211">
        <f>SUMIF(Jul!M:M,A26,Jul!S:S)</f>
        <v>0</v>
      </c>
      <c r="D26" s="210">
        <f>SUMIF(Aug!C:C,A26,Aug!I:I)</f>
        <v>0</v>
      </c>
      <c r="E26" s="211">
        <f>SUMIF(Aug!M:M,A26,Aug!S:S)</f>
        <v>0</v>
      </c>
      <c r="F26" s="210">
        <f>SUMIF(Sep!C:C,A26,Sep!I:I)</f>
        <v>0</v>
      </c>
      <c r="G26" s="211">
        <f>SUMIF(Sep!M:M,A26,Sep!S:S)</f>
        <v>0</v>
      </c>
      <c r="H26" s="210">
        <f>SUMIF(Oct!C:C,A26,Oct!I:I)</f>
        <v>0</v>
      </c>
      <c r="I26" s="211">
        <f>SUMIF(Oct!M:M,A26,Oct!S:S)</f>
        <v>0</v>
      </c>
      <c r="J26" s="210">
        <f>SUMIF(Nov!C:C,A26,Nov!I:I)</f>
        <v>0</v>
      </c>
      <c r="K26" s="211">
        <f>SUMIF(Nov!M:M,A26,Nov!S:S)</f>
        <v>0</v>
      </c>
      <c r="L26" s="210">
        <f>SUMIF(Dec!C:C,A26,Dec!I:I)</f>
        <v>0</v>
      </c>
      <c r="M26" s="211">
        <f>SUMIF(Dec!M:M,A26,Dec!S:S)</f>
        <v>0</v>
      </c>
    </row>
    <row r="27" spans="1:13" ht="9">
      <c r="A27" s="124" t="str">
        <f t="shared" si="0"/>
        <v>Donation-Hall</v>
      </c>
      <c r="B27" s="210">
        <f>SUMIF(Jul!C:C,A27,Jul!I:I)</f>
        <v>0</v>
      </c>
      <c r="C27" s="211">
        <f>SUMIF(Jul!M:M,A27,Jul!S:S)</f>
        <v>0</v>
      </c>
      <c r="D27" s="210">
        <f>SUMIF(Aug!C:C,A27,Aug!I:I)</f>
        <v>0</v>
      </c>
      <c r="E27" s="211">
        <f>SUMIF(Aug!M:M,A27,Aug!S:S)</f>
        <v>0</v>
      </c>
      <c r="F27" s="210">
        <f>SUMIF(Sep!C:C,A27,Sep!I:I)</f>
        <v>0</v>
      </c>
      <c r="G27" s="211">
        <f>SUMIF(Sep!M:M,A27,Sep!S:S)</f>
        <v>0</v>
      </c>
      <c r="H27" s="210">
        <f>SUMIF(Oct!C:C,A27,Oct!I:I)</f>
        <v>0</v>
      </c>
      <c r="I27" s="211">
        <f>SUMIF(Oct!M:M,A27,Oct!S:S)</f>
        <v>0</v>
      </c>
      <c r="J27" s="210">
        <f>SUMIF(Nov!C:C,A27,Nov!I:I)</f>
        <v>0</v>
      </c>
      <c r="K27" s="211">
        <f>SUMIF(Nov!M:M,A27,Nov!S:S)</f>
        <v>0</v>
      </c>
      <c r="L27" s="210">
        <f>SUMIF(Dec!C:C,A27,Dec!I:I)</f>
        <v>0</v>
      </c>
      <c r="M27" s="211">
        <f>SUMIF(Dec!M:M,A27,Dec!S:S)</f>
        <v>0</v>
      </c>
    </row>
    <row r="28" spans="1:13" ht="9">
      <c r="A28" s="124" t="str">
        <f t="shared" si="0"/>
        <v>Rent-House</v>
      </c>
      <c r="B28" s="210">
        <f>SUMIF(Jul!C:C,A28,Jul!I:I)</f>
        <v>0</v>
      </c>
      <c r="C28" s="211">
        <f>SUMIF(Jul!M:M,A28,Jul!S:S)</f>
        <v>0</v>
      </c>
      <c r="D28" s="210">
        <f>SUMIF(Aug!C:C,A28,Aug!I:I)</f>
        <v>0</v>
      </c>
      <c r="E28" s="211">
        <f>SUMIF(Aug!M:M,A28,Aug!S:S)</f>
        <v>0</v>
      </c>
      <c r="F28" s="210">
        <f>SUMIF(Sep!C:C,A28,Sep!I:I)</f>
        <v>0</v>
      </c>
      <c r="G28" s="211">
        <f>SUMIF(Sep!M:M,A28,Sep!S:S)</f>
        <v>0</v>
      </c>
      <c r="H28" s="210">
        <f>SUMIF(Oct!C:C,A28,Oct!I:I)</f>
        <v>0</v>
      </c>
      <c r="I28" s="211">
        <f>SUMIF(Oct!M:M,A28,Oct!S:S)</f>
        <v>0</v>
      </c>
      <c r="J28" s="210">
        <f>SUMIF(Nov!C:C,A28,Nov!I:I)</f>
        <v>0</v>
      </c>
      <c r="K28" s="211">
        <f>SUMIF(Nov!M:M,A28,Nov!S:S)</f>
        <v>0</v>
      </c>
      <c r="L28" s="210">
        <f>SUMIF(Dec!C:C,A28,Dec!I:I)</f>
        <v>0</v>
      </c>
      <c r="M28" s="211">
        <f>SUMIF(Dec!M:M,A28,Dec!S:S)</f>
        <v>0</v>
      </c>
    </row>
    <row r="29" spans="1:13" ht="9">
      <c r="A29" s="124" t="str">
        <f t="shared" si="0"/>
        <v>Rent-Storage Bldg.</v>
      </c>
      <c r="B29" s="210">
        <f>SUMIF(Jul!C:C,A29,Jul!I:I)</f>
        <v>0</v>
      </c>
      <c r="C29" s="211">
        <f>SUMIF(Jul!M:M,A29,Jul!S:S)</f>
        <v>0</v>
      </c>
      <c r="D29" s="210">
        <f>SUMIF(Aug!C:C,A29,Aug!I:I)</f>
        <v>0</v>
      </c>
      <c r="E29" s="211">
        <f>SUMIF(Aug!M:M,A29,Aug!S:S)</f>
        <v>0</v>
      </c>
      <c r="F29" s="210">
        <f>SUMIF(Sep!C:C,A29,Sep!I:I)</f>
        <v>0</v>
      </c>
      <c r="G29" s="211">
        <f>SUMIF(Sep!M:M,A29,Sep!S:S)</f>
        <v>0</v>
      </c>
      <c r="H29" s="210">
        <f>SUMIF(Oct!C:C,A29,Oct!I:I)</f>
        <v>0</v>
      </c>
      <c r="I29" s="211">
        <f>SUMIF(Oct!M:M,A29,Oct!S:S)</f>
        <v>0</v>
      </c>
      <c r="J29" s="210">
        <f>SUMIF(Nov!C:C,A29,Nov!I:I)</f>
        <v>0</v>
      </c>
      <c r="K29" s="211">
        <f>SUMIF(Nov!M:M,A29,Nov!S:S)</f>
        <v>0</v>
      </c>
      <c r="L29" s="210">
        <f>SUMIF(Dec!C:C,A29,Dec!I:I)</f>
        <v>0</v>
      </c>
      <c r="M29" s="211">
        <f>SUMIF(Dec!M:M,A29,Dec!S:S)</f>
        <v>0</v>
      </c>
    </row>
    <row r="30" spans="1:13" ht="9">
      <c r="A30" s="124" t="str">
        <f t="shared" si="0"/>
        <v>Utilities-VFW Bldg.</v>
      </c>
      <c r="B30" s="210">
        <f>SUMIF(Jul!C:C,A30,Jul!I:I)</f>
        <v>0</v>
      </c>
      <c r="C30" s="211">
        <f>SUMIF(Jul!M:M,A30,Jul!S:S)</f>
        <v>0</v>
      </c>
      <c r="D30" s="210">
        <f>SUMIF(Aug!C:C,A30,Aug!I:I)</f>
        <v>0</v>
      </c>
      <c r="E30" s="211">
        <f>SUMIF(Aug!M:M,A30,Aug!S:S)</f>
        <v>0</v>
      </c>
      <c r="F30" s="210">
        <f>SUMIF(Sep!C:C,A30,Sep!I:I)</f>
        <v>0</v>
      </c>
      <c r="G30" s="211">
        <f>SUMIF(Sep!M:M,A30,Sep!S:S)</f>
        <v>0</v>
      </c>
      <c r="H30" s="210">
        <f>SUMIF(Oct!C:C,A30,Oct!I:I)</f>
        <v>0</v>
      </c>
      <c r="I30" s="211">
        <f>SUMIF(Oct!M:M,A30,Oct!S:S)</f>
        <v>0</v>
      </c>
      <c r="J30" s="210">
        <f>SUMIF(Nov!C:C,A30,Nov!I:I)</f>
        <v>0</v>
      </c>
      <c r="K30" s="211">
        <f>SUMIF(Nov!M:M,A30,Nov!S:S)</f>
        <v>0</v>
      </c>
      <c r="L30" s="210">
        <f>SUMIF(Dec!C:C,A30,Dec!I:I)</f>
        <v>0</v>
      </c>
      <c r="M30" s="211">
        <f>SUMIF(Dec!M:M,A30,Dec!S:S)</f>
        <v>0</v>
      </c>
    </row>
    <row r="31" spans="1:13" ht="9">
      <c r="A31" s="124" t="str">
        <f t="shared" si="0"/>
        <v>Utilities-House</v>
      </c>
      <c r="B31" s="210">
        <f>SUMIF(Jul!C:C,A31,Jul!I:I)</f>
        <v>0</v>
      </c>
      <c r="C31" s="211">
        <f>SUMIF(Jul!M:M,A31,Jul!S:S)</f>
        <v>0</v>
      </c>
      <c r="D31" s="210">
        <f>SUMIF(Aug!C:C,A31,Aug!I:I)</f>
        <v>0</v>
      </c>
      <c r="E31" s="211">
        <f>SUMIF(Aug!M:M,A31,Aug!S:S)</f>
        <v>0</v>
      </c>
      <c r="F31" s="210">
        <f>SUMIF(Sep!C:C,A31,Sep!I:I)</f>
        <v>0</v>
      </c>
      <c r="G31" s="211">
        <f>SUMIF(Sep!M:M,A31,Sep!S:S)</f>
        <v>0</v>
      </c>
      <c r="H31" s="210">
        <f>SUMIF(Oct!C:C,A31,Oct!I:I)</f>
        <v>0</v>
      </c>
      <c r="I31" s="211">
        <f>SUMIF(Oct!M:M,A31,Oct!S:S)</f>
        <v>0</v>
      </c>
      <c r="J31" s="210">
        <f>SUMIF(Nov!C:C,A31,Nov!I:I)</f>
        <v>0</v>
      </c>
      <c r="K31" s="211">
        <f>SUMIF(Nov!M:M,A31,Nov!S:S)</f>
        <v>0</v>
      </c>
      <c r="L31" s="210">
        <f>SUMIF(Dec!C:C,A31,Dec!I:I)</f>
        <v>0</v>
      </c>
      <c r="M31" s="211">
        <f>SUMIF(Dec!M:M,A31,Dec!S:S)</f>
        <v>0</v>
      </c>
    </row>
    <row r="32" spans="1:13" ht="9">
      <c r="A32" s="124" t="str">
        <f t="shared" si="0"/>
        <v>Tax-Sales</v>
      </c>
      <c r="B32" s="210">
        <f>SUMIF(Jul!C:C,A32,Jul!I:I)</f>
        <v>0</v>
      </c>
      <c r="C32" s="211">
        <f>SUMIF(Jul!M:M,A32,Jul!S:S)</f>
        <v>0</v>
      </c>
      <c r="D32" s="210">
        <f>SUMIF(Aug!C:C,A32,Aug!I:I)</f>
        <v>0</v>
      </c>
      <c r="E32" s="211">
        <f>SUMIF(Aug!M:M,A32,Aug!S:S)</f>
        <v>0</v>
      </c>
      <c r="F32" s="210">
        <f>SUMIF(Sep!C:C,A32,Sep!I:I)</f>
        <v>0</v>
      </c>
      <c r="G32" s="211">
        <f>SUMIF(Sep!M:M,A32,Sep!S:S)</f>
        <v>0</v>
      </c>
      <c r="H32" s="210">
        <f>SUMIF(Oct!C:C,A32,Oct!I:I)</f>
        <v>0</v>
      </c>
      <c r="I32" s="211">
        <f>SUMIF(Oct!M:M,A32,Oct!S:S)</f>
        <v>0</v>
      </c>
      <c r="J32" s="210">
        <f>SUMIF(Nov!C:C,A32,Nov!I:I)</f>
        <v>0</v>
      </c>
      <c r="K32" s="211">
        <f>SUMIF(Nov!M:M,A32,Nov!S:S)</f>
        <v>0</v>
      </c>
      <c r="L32" s="210">
        <f>SUMIF(Dec!C:C,A32,Dec!I:I)</f>
        <v>0</v>
      </c>
      <c r="M32" s="211">
        <f>SUMIF(Dec!M:M,A32,Dec!S:S)</f>
        <v>0</v>
      </c>
    </row>
    <row r="33" spans="1:13" ht="9">
      <c r="A33" s="124" t="str">
        <f t="shared" si="0"/>
        <v>Insurance</v>
      </c>
      <c r="B33" s="210">
        <f>SUMIF(Jul!C:C,A33,Jul!I:I)</f>
        <v>0</v>
      </c>
      <c r="C33" s="211">
        <f>SUMIF(Jul!M:M,A33,Jul!S:S)</f>
        <v>0</v>
      </c>
      <c r="D33" s="210">
        <f>SUMIF(Aug!C:C,A33,Aug!I:I)</f>
        <v>0</v>
      </c>
      <c r="E33" s="211">
        <f>SUMIF(Aug!M:M,A33,Aug!S:S)</f>
        <v>0</v>
      </c>
      <c r="F33" s="210">
        <f>SUMIF(Sep!C:C,A33,Sep!I:I)</f>
        <v>0</v>
      </c>
      <c r="G33" s="211">
        <f>SUMIF(Sep!M:M,A33,Sep!S:S)</f>
        <v>0</v>
      </c>
      <c r="H33" s="210">
        <f>SUMIF(Oct!C:C,A33,Oct!I:I)</f>
        <v>0</v>
      </c>
      <c r="I33" s="211">
        <f>SUMIF(Oct!M:M,A33,Oct!S:S)</f>
        <v>0</v>
      </c>
      <c r="J33" s="210">
        <f>SUMIF(Nov!C:C,A33,Nov!I:I)</f>
        <v>0</v>
      </c>
      <c r="K33" s="211">
        <f>SUMIF(Nov!M:M,A33,Nov!S:S)</f>
        <v>0</v>
      </c>
      <c r="L33" s="210">
        <f>SUMIF(Dec!C:C,A33,Dec!I:I)</f>
        <v>0</v>
      </c>
      <c r="M33" s="211">
        <f>SUMIF(Dec!M:M,A33,Dec!S:S)</f>
        <v>0</v>
      </c>
    </row>
    <row r="34" spans="1:13" ht="9">
      <c r="A34" s="124" t="str">
        <f t="shared" si="0"/>
        <v>Fund-Hall </v>
      </c>
      <c r="B34" s="210">
        <f>SUMIF(Jul!C:C,A34,Jul!I:I)</f>
        <v>0</v>
      </c>
      <c r="C34" s="211">
        <f>SUMIF(Jul!M:M,A34,Jul!S:S)</f>
        <v>0</v>
      </c>
      <c r="D34" s="210">
        <f>SUMIF(Aug!C:C,A34,Aug!I:I)</f>
        <v>0</v>
      </c>
      <c r="E34" s="211">
        <f>SUMIF(Aug!M:M,A34,Aug!S:S)</f>
        <v>0</v>
      </c>
      <c r="F34" s="210">
        <f>SUMIF(Sep!C:C,A34,Sep!I:I)</f>
        <v>0</v>
      </c>
      <c r="G34" s="211">
        <f>SUMIF(Sep!M:M,A34,Sep!S:S)</f>
        <v>0</v>
      </c>
      <c r="H34" s="210">
        <f>SUMIF(Oct!C:C,A34,Oct!I:I)</f>
        <v>0</v>
      </c>
      <c r="I34" s="211">
        <f>SUMIF(Oct!M:M,A34,Oct!S:S)</f>
        <v>0</v>
      </c>
      <c r="J34" s="210">
        <f>SUMIF(Nov!C:C,A34,Nov!I:I)</f>
        <v>0</v>
      </c>
      <c r="K34" s="211">
        <f>SUMIF(Nov!M:M,A34,Nov!S:S)</f>
        <v>0</v>
      </c>
      <c r="L34" s="210">
        <f>SUMIF(Dec!C:C,A34,Dec!I:I)</f>
        <v>0</v>
      </c>
      <c r="M34" s="211">
        <f>SUMIF(Dec!M:M,A34,Dec!S:S)</f>
        <v>0</v>
      </c>
    </row>
    <row r="35" spans="1:13" ht="9">
      <c r="A35" s="124" t="str">
        <f t="shared" si="0"/>
        <v>Fund-Honor Guard</v>
      </c>
      <c r="B35" s="210">
        <f>SUMIF(Jul!C:C,A35,Jul!I:I)</f>
        <v>0</v>
      </c>
      <c r="C35" s="211">
        <f>SUMIF(Jul!M:M,A35,Jul!S:S)</f>
        <v>0</v>
      </c>
      <c r="D35" s="210">
        <f>SUMIF(Aug!C:C,A35,Aug!I:I)</f>
        <v>0</v>
      </c>
      <c r="E35" s="211">
        <f>SUMIF(Aug!M:M,A35,Aug!S:S)</f>
        <v>0</v>
      </c>
      <c r="F35" s="210">
        <f>SUMIF(Sep!C:C,A35,Sep!I:I)</f>
        <v>0</v>
      </c>
      <c r="G35" s="211">
        <f>SUMIF(Sep!M:M,A35,Sep!S:S)</f>
        <v>0</v>
      </c>
      <c r="H35" s="210">
        <f>SUMIF(Oct!C:C,A35,Oct!I:I)</f>
        <v>0</v>
      </c>
      <c r="I35" s="211">
        <f>SUMIF(Oct!M:M,A35,Oct!S:S)</f>
        <v>0</v>
      </c>
      <c r="J35" s="210">
        <f>SUMIF(Nov!C:C,A35,Nov!I:I)</f>
        <v>0</v>
      </c>
      <c r="K35" s="211">
        <f>SUMIF(Nov!M:M,A35,Nov!S:S)</f>
        <v>0</v>
      </c>
      <c r="L35" s="210">
        <f>SUMIF(Dec!C:C,A35,Dec!I:I)</f>
        <v>0</v>
      </c>
      <c r="M35" s="211">
        <f>SUMIF(Dec!M:M,A35,Dec!S:S)</f>
        <v>0</v>
      </c>
    </row>
    <row r="36" spans="1:13" ht="9">
      <c r="A36" s="124" t="str">
        <f t="shared" si="0"/>
        <v>Fund-TV</v>
      </c>
      <c r="B36" s="210">
        <f>SUMIF(Jul!C:C,A36,Jul!I:I)</f>
        <v>0</v>
      </c>
      <c r="C36" s="211">
        <f>SUMIF(Jul!M:M,A36,Jul!S:S)</f>
        <v>0</v>
      </c>
      <c r="D36" s="210">
        <f>SUMIF(Aug!C:C,A36,Aug!I:I)</f>
        <v>0</v>
      </c>
      <c r="E36" s="211">
        <f>SUMIF(Aug!M:M,A36,Aug!S:S)</f>
        <v>0</v>
      </c>
      <c r="F36" s="210">
        <f>SUMIF(Sep!C:C,A36,Sep!I:I)</f>
        <v>0</v>
      </c>
      <c r="G36" s="211">
        <f>SUMIF(Sep!M:M,A36,Sep!S:S)</f>
        <v>0</v>
      </c>
      <c r="H36" s="210">
        <f>SUMIF(Oct!C:C,A36,Oct!I:I)</f>
        <v>0</v>
      </c>
      <c r="I36" s="211">
        <f>SUMIF(Oct!M:M,A36,Oct!S:S)</f>
        <v>0</v>
      </c>
      <c r="J36" s="210">
        <f>SUMIF(Nov!C:C,A36,Nov!I:I)</f>
        <v>0</v>
      </c>
      <c r="K36" s="211">
        <f>SUMIF(Nov!M:M,A36,Nov!S:S)</f>
        <v>0</v>
      </c>
      <c r="L36" s="210">
        <f>SUMIF(Dec!C:C,A36,Dec!I:I)</f>
        <v>0</v>
      </c>
      <c r="M36" s="211">
        <f>SUMIF(Dec!M:M,A36,Dec!S:S)</f>
        <v>0</v>
      </c>
    </row>
    <row r="37" spans="1:13" ht="9">
      <c r="A37" s="124" t="str">
        <f t="shared" si="0"/>
        <v>Fund-Bugle</v>
      </c>
      <c r="B37" s="210">
        <f>SUMIF(Jul!C:C,A37,Jul!I:I)</f>
        <v>0</v>
      </c>
      <c r="C37" s="211">
        <f>SUMIF(Jul!M:M,A37,Jul!S:S)</f>
        <v>0</v>
      </c>
      <c r="D37" s="210">
        <f>SUMIF(Aug!C:C,A37,Aug!I:I)</f>
        <v>0</v>
      </c>
      <c r="E37" s="211">
        <f>SUMIF(Aug!M:M,A37,Aug!S:S)</f>
        <v>0</v>
      </c>
      <c r="F37" s="210">
        <f>SUMIF(Sep!C:C,A37,Sep!I:I)</f>
        <v>0</v>
      </c>
      <c r="G37" s="211">
        <f>SUMIF(Sep!M:M,A37,Sep!S:S)</f>
        <v>0</v>
      </c>
      <c r="H37" s="210">
        <f>SUMIF(Oct!C:C,A37,Oct!I:I)</f>
        <v>0</v>
      </c>
      <c r="I37" s="211">
        <f>SUMIF(Oct!M:M,A37,Oct!S:S)</f>
        <v>0</v>
      </c>
      <c r="J37" s="210">
        <f>SUMIF(Nov!C:C,A37,Nov!I:I)</f>
        <v>0</v>
      </c>
      <c r="K37" s="211">
        <f>SUMIF(Nov!M:M,A37,Nov!S:S)</f>
        <v>0</v>
      </c>
      <c r="L37" s="210">
        <f>SUMIF(Dec!C:C,A37,Dec!I:I)</f>
        <v>0</v>
      </c>
      <c r="M37" s="211">
        <f>SUMIF(Dec!M:M,A37,Dec!S:S)</f>
        <v>0</v>
      </c>
    </row>
    <row r="38" spans="1:13" ht="9">
      <c r="A38" s="124" t="str">
        <f t="shared" si="0"/>
        <v>Fund-Basement</v>
      </c>
      <c r="B38" s="210">
        <f>SUMIF(Jul!C:C,A38,Jul!I:I)</f>
        <v>0</v>
      </c>
      <c r="C38" s="211">
        <f>SUMIF(Jul!M:M,A38,Jul!S:S)</f>
        <v>0</v>
      </c>
      <c r="D38" s="210">
        <f>SUMIF(Aug!C:C,A38,Aug!I:I)</f>
        <v>0</v>
      </c>
      <c r="E38" s="211">
        <f>SUMIF(Aug!M:M,A38,Aug!S:S)</f>
        <v>0</v>
      </c>
      <c r="F38" s="210">
        <f>SUMIF(Sep!C:C,A38,Sep!I:I)</f>
        <v>0</v>
      </c>
      <c r="G38" s="211">
        <f>SUMIF(Sep!M:M,A38,Sep!S:S)</f>
        <v>0</v>
      </c>
      <c r="H38" s="210">
        <f>SUMIF(Oct!C:C,A38,Oct!I:I)</f>
        <v>0</v>
      </c>
      <c r="I38" s="211">
        <f>SUMIF(Oct!M:M,A38,Oct!S:S)</f>
        <v>0</v>
      </c>
      <c r="J38" s="210">
        <f>SUMIF(Nov!C:C,A38,Nov!I:I)</f>
        <v>0</v>
      </c>
      <c r="K38" s="211">
        <f>SUMIF(Nov!M:M,A38,Nov!S:S)</f>
        <v>0</v>
      </c>
      <c r="L38" s="210">
        <f>SUMIF(Dec!C:C,A38,Dec!I:I)</f>
        <v>0</v>
      </c>
      <c r="M38" s="211">
        <f>SUMIF(Dec!M:M,A38,Dec!S:S)</f>
        <v>0</v>
      </c>
    </row>
    <row r="39" spans="1:13" ht="9">
      <c r="A39" s="124" t="str">
        <f t="shared" si="0"/>
        <v>Fund-Relief</v>
      </c>
      <c r="B39" s="210">
        <f>SUMIF(Jul!C:C,A39,Jul!I:I)</f>
        <v>0</v>
      </c>
      <c r="C39" s="211">
        <f>SUMIF(Jul!M:M,A39,Jul!S:S)</f>
        <v>0</v>
      </c>
      <c r="D39" s="210">
        <f>SUMIF(Aug!C:C,A39,Aug!I:I)</f>
        <v>0</v>
      </c>
      <c r="E39" s="211">
        <f>SUMIF(Aug!M:M,A39,Aug!S:S)</f>
        <v>0</v>
      </c>
      <c r="F39" s="210">
        <f>SUMIF(Sep!C:C,A39,Sep!I:I)</f>
        <v>0</v>
      </c>
      <c r="G39" s="211">
        <f>SUMIF(Sep!M:M,A39,Sep!S:S)</f>
        <v>0</v>
      </c>
      <c r="H39" s="210">
        <f>SUMIF(Oct!C:C,A39,Oct!I:I)</f>
        <v>0</v>
      </c>
      <c r="I39" s="211">
        <f>SUMIF(Oct!M:M,A39,Oct!S:S)</f>
        <v>0</v>
      </c>
      <c r="J39" s="210">
        <f>SUMIF(Nov!C:C,A39,Nov!I:I)</f>
        <v>0</v>
      </c>
      <c r="K39" s="211">
        <f>SUMIF(Nov!M:M,A39,Nov!S:S)</f>
        <v>0</v>
      </c>
      <c r="L39" s="210">
        <f>SUMIF(Dec!C:C,A39,Dec!I:I)</f>
        <v>0</v>
      </c>
      <c r="M39" s="211">
        <f>SUMIF(Dec!M:M,A39,Dec!S:S)</f>
        <v>0</v>
      </c>
    </row>
    <row r="40" spans="1:13" ht="9">
      <c r="A40" s="124" t="str">
        <f t="shared" si="0"/>
        <v>Fund-Nat. Mil. Serv.</v>
      </c>
      <c r="B40" s="210">
        <f>SUMIF(Jul!C:C,A40,Jul!I:I)</f>
        <v>0</v>
      </c>
      <c r="C40" s="211">
        <f>SUMIF(Jul!M:M,A40,Jul!S:S)</f>
        <v>0</v>
      </c>
      <c r="D40" s="210">
        <f>SUMIF(Aug!C:C,A40,Aug!I:I)</f>
        <v>0</v>
      </c>
      <c r="E40" s="211">
        <f>SUMIF(Aug!M:M,A40,Aug!S:S)</f>
        <v>0</v>
      </c>
      <c r="F40" s="210">
        <f>SUMIF(Sep!C:C,A40,Sep!I:I)</f>
        <v>0</v>
      </c>
      <c r="G40" s="211">
        <f>SUMIF(Sep!M:M,A40,Sep!S:S)</f>
        <v>0</v>
      </c>
      <c r="H40" s="210">
        <f>SUMIF(Oct!C:C,A40,Oct!I:I)</f>
        <v>0</v>
      </c>
      <c r="I40" s="211">
        <f>SUMIF(Oct!M:M,A40,Oct!S:S)</f>
        <v>0</v>
      </c>
      <c r="J40" s="210">
        <f>SUMIF(Nov!C:C,A40,Nov!I:I)</f>
        <v>0</v>
      </c>
      <c r="K40" s="211">
        <f>SUMIF(Nov!M:M,A40,Nov!S:S)</f>
        <v>0</v>
      </c>
      <c r="L40" s="210">
        <f>SUMIF(Dec!C:C,A40,Dec!I:I)</f>
        <v>0</v>
      </c>
      <c r="M40" s="211">
        <f>SUMIF(Dec!M:M,A40,Dec!S:S)</f>
        <v>0</v>
      </c>
    </row>
    <row r="41" spans="1:13" ht="9">
      <c r="A41" s="124" t="str">
        <f t="shared" si="0"/>
        <v>Fund-Scholarship</v>
      </c>
      <c r="B41" s="210">
        <f>SUMIF(Jul!C:C,A41,Jul!I:I)</f>
        <v>0</v>
      </c>
      <c r="C41" s="211">
        <f>SUMIF(Jul!M:M,A41,Jul!S:S)</f>
        <v>0</v>
      </c>
      <c r="D41" s="210">
        <f>SUMIF(Aug!C:C,A41,Aug!I:I)</f>
        <v>0</v>
      </c>
      <c r="E41" s="211">
        <f>SUMIF(Aug!M:M,A41,Aug!S:S)</f>
        <v>0</v>
      </c>
      <c r="F41" s="210">
        <f>SUMIF(Sep!C:C,A41,Sep!I:I)</f>
        <v>0</v>
      </c>
      <c r="G41" s="211">
        <f>SUMIF(Sep!M:M,A41,Sep!S:S)</f>
        <v>0</v>
      </c>
      <c r="H41" s="210">
        <f>SUMIF(Oct!C:C,A41,Oct!I:I)</f>
        <v>0</v>
      </c>
      <c r="I41" s="211">
        <f>SUMIF(Oct!M:M,A41,Oct!S:S)</f>
        <v>0</v>
      </c>
      <c r="J41" s="210">
        <f>SUMIF(Nov!C:C,A41,Nov!I:I)</f>
        <v>0</v>
      </c>
      <c r="K41" s="211">
        <f>SUMIF(Nov!M:M,A41,Nov!S:S)</f>
        <v>0</v>
      </c>
      <c r="L41" s="210">
        <f>SUMIF(Dec!C:C,A41,Dec!I:I)</f>
        <v>0</v>
      </c>
      <c r="M41" s="211">
        <f>SUMIF(Dec!M:M,A41,Dec!S:S)</f>
        <v>0</v>
      </c>
    </row>
    <row r="42" spans="1:13" ht="9">
      <c r="A42" s="124" t="str">
        <f t="shared" si="0"/>
        <v>Fund-Memorial</v>
      </c>
      <c r="B42" s="210">
        <f>SUMIF(Jul!C:C,A42,Jul!I:I)</f>
        <v>0</v>
      </c>
      <c r="C42" s="211">
        <f>SUMIF(Jul!M:M,A42,Jul!S:S)</f>
        <v>0</v>
      </c>
      <c r="D42" s="210">
        <f>SUMIF(Aug!C:C,A42,Aug!I:I)</f>
        <v>0</v>
      </c>
      <c r="E42" s="211">
        <f>SUMIF(Aug!M:M,A42,Aug!S:S)</f>
        <v>0</v>
      </c>
      <c r="F42" s="210">
        <f>SUMIF(Sep!C:C,A42,Sep!I:I)</f>
        <v>0</v>
      </c>
      <c r="G42" s="211">
        <f>SUMIF(Sep!M:M,A42,Sep!S:S)</f>
        <v>0</v>
      </c>
      <c r="H42" s="210">
        <f>SUMIF(Oct!C:C,A42,Oct!I:I)</f>
        <v>0</v>
      </c>
      <c r="I42" s="211">
        <f>SUMIF(Oct!M:M,A42,Oct!S:S)</f>
        <v>0</v>
      </c>
      <c r="J42" s="210">
        <f>SUMIF(Nov!C:C,A42,Nov!I:I)</f>
        <v>0</v>
      </c>
      <c r="K42" s="211">
        <f>SUMIF(Nov!M:M,A42,Nov!S:S)</f>
        <v>0</v>
      </c>
      <c r="L42" s="210">
        <f>SUMIF(Dec!C:C,A42,Dec!I:I)</f>
        <v>0</v>
      </c>
      <c r="M42" s="211">
        <f>SUMIF(Dec!M:M,A42,Dec!S:S)</f>
        <v>0</v>
      </c>
    </row>
    <row r="44" spans="1:14" ht="9">
      <c r="A44" s="286" t="s">
        <v>240</v>
      </c>
      <c r="B44" s="120" t="s">
        <v>242</v>
      </c>
      <c r="C44" s="120" t="s">
        <v>243</v>
      </c>
      <c r="D44" s="120" t="s">
        <v>244</v>
      </c>
      <c r="E44" s="120" t="s">
        <v>245</v>
      </c>
      <c r="F44" s="120" t="s">
        <v>333</v>
      </c>
      <c r="G44" s="120" t="s">
        <v>246</v>
      </c>
      <c r="H44" s="120" t="s">
        <v>247</v>
      </c>
      <c r="I44" s="120" t="s">
        <v>248</v>
      </c>
      <c r="J44" s="120" t="s">
        <v>249</v>
      </c>
      <c r="K44" s="120" t="s">
        <v>250</v>
      </c>
      <c r="L44" s="120" t="s">
        <v>251</v>
      </c>
      <c r="M44" s="120" t="s">
        <v>252</v>
      </c>
      <c r="N44" s="125" t="s">
        <v>253</v>
      </c>
    </row>
    <row r="45" spans="1:16" s="68" customFormat="1" ht="9">
      <c r="A45" s="287"/>
      <c r="B45" s="118" t="s">
        <v>241</v>
      </c>
      <c r="C45" s="209" t="s">
        <v>241</v>
      </c>
      <c r="D45" s="209" t="s">
        <v>241</v>
      </c>
      <c r="E45" s="209" t="s">
        <v>241</v>
      </c>
      <c r="F45" s="209" t="s">
        <v>241</v>
      </c>
      <c r="G45" s="209" t="s">
        <v>241</v>
      </c>
      <c r="H45" s="209" t="s">
        <v>241</v>
      </c>
      <c r="I45" s="209" t="s">
        <v>241</v>
      </c>
      <c r="J45" s="209" t="s">
        <v>241</v>
      </c>
      <c r="K45" s="209" t="s">
        <v>241</v>
      </c>
      <c r="L45" s="209" t="s">
        <v>241</v>
      </c>
      <c r="M45" s="209" t="s">
        <v>241</v>
      </c>
      <c r="N45" s="126" t="s">
        <v>184</v>
      </c>
      <c r="O45" s="66"/>
      <c r="P45" s="66"/>
    </row>
    <row r="46" spans="1:14" ht="9">
      <c r="A46" s="124" t="str">
        <f aca="true" t="shared" si="1" ref="A46:A63">A4</f>
        <v>Fund-Bar</v>
      </c>
      <c r="B46" s="120">
        <f>B4-C4</f>
        <v>2198.4800000000005</v>
      </c>
      <c r="C46" s="210">
        <f>D4-E4</f>
        <v>0</v>
      </c>
      <c r="D46" s="210">
        <f>F4-G4</f>
        <v>0</v>
      </c>
      <c r="E46" s="210">
        <f>H4-I4</f>
        <v>0</v>
      </c>
      <c r="F46" s="210">
        <f>J4-K4</f>
        <v>0</v>
      </c>
      <c r="G46" s="269">
        <f>L4-M4</f>
        <v>0</v>
      </c>
      <c r="H46" s="210">
        <f>B25-C25</f>
        <v>0</v>
      </c>
      <c r="I46" s="210">
        <f>D25-E25</f>
        <v>0</v>
      </c>
      <c r="J46" s="210">
        <f>F25-G25</f>
        <v>0</v>
      </c>
      <c r="K46" s="210">
        <f>H25-I25</f>
        <v>0</v>
      </c>
      <c r="L46" s="210">
        <f>J25-K25</f>
        <v>0</v>
      </c>
      <c r="M46" s="210">
        <f>L25-M25</f>
        <v>0</v>
      </c>
      <c r="N46" s="127">
        <f>SUM(B46:M46)</f>
        <v>2198.4800000000005</v>
      </c>
    </row>
    <row r="47" spans="1:14" ht="9">
      <c r="A47" s="124" t="str">
        <f t="shared" si="1"/>
        <v>Fund-Bldg. 2</v>
      </c>
      <c r="B47" s="120">
        <f aca="true" t="shared" si="2" ref="B47:B63">B5-C5</f>
        <v>959</v>
      </c>
      <c r="C47" s="210">
        <f aca="true" t="shared" si="3" ref="C47:C63">D5-E5</f>
        <v>0</v>
      </c>
      <c r="D47" s="210">
        <f aca="true" t="shared" si="4" ref="D47:D63">F5-G5</f>
        <v>0</v>
      </c>
      <c r="E47" s="210">
        <f aca="true" t="shared" si="5" ref="E47:E63">H5-I5</f>
        <v>0</v>
      </c>
      <c r="F47" s="210">
        <f aca="true" t="shared" si="6" ref="F47:F63">J5-K5</f>
        <v>0</v>
      </c>
      <c r="G47" s="269">
        <f aca="true" t="shared" si="7" ref="G47:G63">L5-M5</f>
        <v>0</v>
      </c>
      <c r="H47" s="210">
        <f aca="true" t="shared" si="8" ref="H47:H63">B26-C26</f>
        <v>0</v>
      </c>
      <c r="I47" s="210">
        <f aca="true" t="shared" si="9" ref="I47:I63">D26-E26</f>
        <v>0</v>
      </c>
      <c r="J47" s="210">
        <f aca="true" t="shared" si="10" ref="J47:J63">F26-G26</f>
        <v>0</v>
      </c>
      <c r="K47" s="210">
        <f aca="true" t="shared" si="11" ref="K47:K63">H26-I26</f>
        <v>0</v>
      </c>
      <c r="L47" s="210">
        <f aca="true" t="shared" si="12" ref="L47:L63">J26-K26</f>
        <v>0</v>
      </c>
      <c r="M47" s="210">
        <f aca="true" t="shared" si="13" ref="M47:M63">L26-M26</f>
        <v>0</v>
      </c>
      <c r="N47" s="127">
        <f aca="true" t="shared" si="14" ref="N47:N63">SUM(B47:M47)</f>
        <v>959</v>
      </c>
    </row>
    <row r="48" spans="1:14" ht="9">
      <c r="A48" s="124" t="str">
        <f t="shared" si="1"/>
        <v>Donation-Hall</v>
      </c>
      <c r="B48" s="120">
        <f t="shared" si="2"/>
        <v>450</v>
      </c>
      <c r="C48" s="210">
        <f t="shared" si="3"/>
        <v>0</v>
      </c>
      <c r="D48" s="210">
        <f t="shared" si="4"/>
        <v>0</v>
      </c>
      <c r="E48" s="210">
        <f t="shared" si="5"/>
        <v>0</v>
      </c>
      <c r="F48" s="210">
        <f t="shared" si="6"/>
        <v>0</v>
      </c>
      <c r="G48" s="269">
        <f t="shared" si="7"/>
        <v>0</v>
      </c>
      <c r="H48" s="210">
        <f t="shared" si="8"/>
        <v>0</v>
      </c>
      <c r="I48" s="210">
        <f t="shared" si="9"/>
        <v>0</v>
      </c>
      <c r="J48" s="210">
        <f t="shared" si="10"/>
        <v>0</v>
      </c>
      <c r="K48" s="210">
        <f t="shared" si="11"/>
        <v>0</v>
      </c>
      <c r="L48" s="210">
        <f t="shared" si="12"/>
        <v>0</v>
      </c>
      <c r="M48" s="210">
        <f t="shared" si="13"/>
        <v>0</v>
      </c>
      <c r="N48" s="127">
        <f t="shared" si="14"/>
        <v>450</v>
      </c>
    </row>
    <row r="49" spans="1:14" ht="9">
      <c r="A49" s="124" t="str">
        <f t="shared" si="1"/>
        <v>Rent-House</v>
      </c>
      <c r="B49" s="120">
        <f t="shared" si="2"/>
        <v>950</v>
      </c>
      <c r="C49" s="210">
        <f t="shared" si="3"/>
        <v>0</v>
      </c>
      <c r="D49" s="210">
        <f t="shared" si="4"/>
        <v>0</v>
      </c>
      <c r="E49" s="210">
        <f t="shared" si="5"/>
        <v>0</v>
      </c>
      <c r="F49" s="210">
        <f t="shared" si="6"/>
        <v>0</v>
      </c>
      <c r="G49" s="269">
        <f t="shared" si="7"/>
        <v>0</v>
      </c>
      <c r="H49" s="210">
        <f t="shared" si="8"/>
        <v>0</v>
      </c>
      <c r="I49" s="210">
        <f t="shared" si="9"/>
        <v>0</v>
      </c>
      <c r="J49" s="210">
        <f t="shared" si="10"/>
        <v>0</v>
      </c>
      <c r="K49" s="210">
        <f t="shared" si="11"/>
        <v>0</v>
      </c>
      <c r="L49" s="210">
        <f t="shared" si="12"/>
        <v>0</v>
      </c>
      <c r="M49" s="210">
        <f t="shared" si="13"/>
        <v>0</v>
      </c>
      <c r="N49" s="127">
        <f t="shared" si="14"/>
        <v>950</v>
      </c>
    </row>
    <row r="50" spans="1:14" ht="9">
      <c r="A50" s="124" t="str">
        <f t="shared" si="1"/>
        <v>Rent-Storage Bldg.</v>
      </c>
      <c r="B50" s="120">
        <f t="shared" si="2"/>
        <v>650</v>
      </c>
      <c r="C50" s="210">
        <f t="shared" si="3"/>
        <v>0</v>
      </c>
      <c r="D50" s="210">
        <f t="shared" si="4"/>
        <v>0</v>
      </c>
      <c r="E50" s="210">
        <f t="shared" si="5"/>
        <v>0</v>
      </c>
      <c r="F50" s="210">
        <f t="shared" si="6"/>
        <v>0</v>
      </c>
      <c r="G50" s="269">
        <f t="shared" si="7"/>
        <v>0</v>
      </c>
      <c r="H50" s="210">
        <f t="shared" si="8"/>
        <v>0</v>
      </c>
      <c r="I50" s="210">
        <f t="shared" si="9"/>
        <v>0</v>
      </c>
      <c r="J50" s="210">
        <f t="shared" si="10"/>
        <v>0</v>
      </c>
      <c r="K50" s="210">
        <f t="shared" si="11"/>
        <v>0</v>
      </c>
      <c r="L50" s="210">
        <f t="shared" si="12"/>
        <v>0</v>
      </c>
      <c r="M50" s="210">
        <f t="shared" si="13"/>
        <v>0</v>
      </c>
      <c r="N50" s="127">
        <f t="shared" si="14"/>
        <v>650</v>
      </c>
    </row>
    <row r="51" spans="1:14" ht="9">
      <c r="A51" s="124" t="str">
        <f t="shared" si="1"/>
        <v>Utilities-VFW Bldg.</v>
      </c>
      <c r="B51" s="120">
        <f t="shared" si="2"/>
        <v>-1043.4399999999998</v>
      </c>
      <c r="C51" s="210">
        <f t="shared" si="3"/>
        <v>0</v>
      </c>
      <c r="D51" s="210">
        <f t="shared" si="4"/>
        <v>0</v>
      </c>
      <c r="E51" s="210">
        <f t="shared" si="5"/>
        <v>0</v>
      </c>
      <c r="F51" s="210">
        <f t="shared" si="6"/>
        <v>0</v>
      </c>
      <c r="G51" s="269">
        <f t="shared" si="7"/>
        <v>0</v>
      </c>
      <c r="H51" s="210">
        <f t="shared" si="8"/>
        <v>0</v>
      </c>
      <c r="I51" s="210">
        <f t="shared" si="9"/>
        <v>0</v>
      </c>
      <c r="J51" s="210">
        <f t="shared" si="10"/>
        <v>0</v>
      </c>
      <c r="K51" s="210">
        <f t="shared" si="11"/>
        <v>0</v>
      </c>
      <c r="L51" s="210">
        <f t="shared" si="12"/>
        <v>0</v>
      </c>
      <c r="M51" s="210">
        <f t="shared" si="13"/>
        <v>0</v>
      </c>
      <c r="N51" s="127">
        <f t="shared" si="14"/>
        <v>-1043.4399999999998</v>
      </c>
    </row>
    <row r="52" spans="1:14" ht="9">
      <c r="A52" s="124" t="str">
        <f t="shared" si="1"/>
        <v>Utilities-House</v>
      </c>
      <c r="B52" s="120">
        <f t="shared" si="2"/>
        <v>0</v>
      </c>
      <c r="C52" s="210">
        <f t="shared" si="3"/>
        <v>0</v>
      </c>
      <c r="D52" s="210">
        <f t="shared" si="4"/>
        <v>0</v>
      </c>
      <c r="E52" s="210">
        <f t="shared" si="5"/>
        <v>0</v>
      </c>
      <c r="F52" s="210">
        <f t="shared" si="6"/>
        <v>0</v>
      </c>
      <c r="G52" s="269">
        <f t="shared" si="7"/>
        <v>0</v>
      </c>
      <c r="H52" s="210">
        <f t="shared" si="8"/>
        <v>0</v>
      </c>
      <c r="I52" s="210">
        <f t="shared" si="9"/>
        <v>0</v>
      </c>
      <c r="J52" s="210">
        <f t="shared" si="10"/>
        <v>0</v>
      </c>
      <c r="K52" s="210">
        <f t="shared" si="11"/>
        <v>0</v>
      </c>
      <c r="L52" s="210">
        <f t="shared" si="12"/>
        <v>0</v>
      </c>
      <c r="M52" s="210">
        <f t="shared" si="13"/>
        <v>0</v>
      </c>
      <c r="N52" s="127">
        <f t="shared" si="14"/>
        <v>0</v>
      </c>
    </row>
    <row r="53" spans="1:14" ht="9">
      <c r="A53" s="124" t="str">
        <f t="shared" si="1"/>
        <v>Tax-Sales</v>
      </c>
      <c r="B53" s="120">
        <f t="shared" si="2"/>
        <v>-189.28</v>
      </c>
      <c r="C53" s="210">
        <f t="shared" si="3"/>
        <v>0</v>
      </c>
      <c r="D53" s="210">
        <f t="shared" si="4"/>
        <v>0</v>
      </c>
      <c r="E53" s="210">
        <f t="shared" si="5"/>
        <v>0</v>
      </c>
      <c r="F53" s="210">
        <f t="shared" si="6"/>
        <v>0</v>
      </c>
      <c r="G53" s="269">
        <f t="shared" si="7"/>
        <v>0</v>
      </c>
      <c r="H53" s="210">
        <f t="shared" si="8"/>
        <v>0</v>
      </c>
      <c r="I53" s="210">
        <f t="shared" si="9"/>
        <v>0</v>
      </c>
      <c r="J53" s="210">
        <f t="shared" si="10"/>
        <v>0</v>
      </c>
      <c r="K53" s="210">
        <f t="shared" si="11"/>
        <v>0</v>
      </c>
      <c r="L53" s="210">
        <f t="shared" si="12"/>
        <v>0</v>
      </c>
      <c r="M53" s="210">
        <f t="shared" si="13"/>
        <v>0</v>
      </c>
      <c r="N53" s="127">
        <f t="shared" si="14"/>
        <v>-189.28</v>
      </c>
    </row>
    <row r="54" spans="1:14" ht="9">
      <c r="A54" s="124" t="str">
        <f t="shared" si="1"/>
        <v>Insurance</v>
      </c>
      <c r="B54" s="120">
        <f t="shared" si="2"/>
        <v>0</v>
      </c>
      <c r="C54" s="210">
        <f t="shared" si="3"/>
        <v>0</v>
      </c>
      <c r="D54" s="210">
        <f t="shared" si="4"/>
        <v>0</v>
      </c>
      <c r="E54" s="210">
        <f t="shared" si="5"/>
        <v>0</v>
      </c>
      <c r="F54" s="210">
        <f t="shared" si="6"/>
        <v>0</v>
      </c>
      <c r="G54" s="269">
        <f t="shared" si="7"/>
        <v>0</v>
      </c>
      <c r="H54" s="210">
        <f t="shared" si="8"/>
        <v>0</v>
      </c>
      <c r="I54" s="210">
        <f t="shared" si="9"/>
        <v>0</v>
      </c>
      <c r="J54" s="210">
        <f t="shared" si="10"/>
        <v>0</v>
      </c>
      <c r="K54" s="210">
        <f t="shared" si="11"/>
        <v>0</v>
      </c>
      <c r="L54" s="210">
        <f t="shared" si="12"/>
        <v>0</v>
      </c>
      <c r="M54" s="210">
        <f t="shared" si="13"/>
        <v>0</v>
      </c>
      <c r="N54" s="127">
        <f t="shared" si="14"/>
        <v>0</v>
      </c>
    </row>
    <row r="55" spans="1:14" ht="9">
      <c r="A55" s="124" t="str">
        <f t="shared" si="1"/>
        <v>Fund-Hall </v>
      </c>
      <c r="B55" s="120">
        <f t="shared" si="2"/>
        <v>-415</v>
      </c>
      <c r="C55" s="210">
        <f t="shared" si="3"/>
        <v>0</v>
      </c>
      <c r="D55" s="210">
        <f t="shared" si="4"/>
        <v>0</v>
      </c>
      <c r="E55" s="210">
        <f t="shared" si="5"/>
        <v>0</v>
      </c>
      <c r="F55" s="210">
        <f t="shared" si="6"/>
        <v>0</v>
      </c>
      <c r="G55" s="269">
        <f t="shared" si="7"/>
        <v>0</v>
      </c>
      <c r="H55" s="210">
        <f t="shared" si="8"/>
        <v>0</v>
      </c>
      <c r="I55" s="210">
        <f t="shared" si="9"/>
        <v>0</v>
      </c>
      <c r="J55" s="210">
        <f t="shared" si="10"/>
        <v>0</v>
      </c>
      <c r="K55" s="210">
        <f t="shared" si="11"/>
        <v>0</v>
      </c>
      <c r="L55" s="210">
        <f t="shared" si="12"/>
        <v>0</v>
      </c>
      <c r="M55" s="210">
        <f t="shared" si="13"/>
        <v>0</v>
      </c>
      <c r="N55" s="127">
        <f t="shared" si="14"/>
        <v>-415</v>
      </c>
    </row>
    <row r="56" spans="1:14" ht="9">
      <c r="A56" s="124" t="str">
        <f t="shared" si="1"/>
        <v>Fund-Honor Guard</v>
      </c>
      <c r="B56" s="120">
        <f t="shared" si="2"/>
        <v>0</v>
      </c>
      <c r="C56" s="210">
        <f t="shared" si="3"/>
        <v>0</v>
      </c>
      <c r="D56" s="210">
        <f t="shared" si="4"/>
        <v>0</v>
      </c>
      <c r="E56" s="210">
        <f t="shared" si="5"/>
        <v>0</v>
      </c>
      <c r="F56" s="210">
        <f t="shared" si="6"/>
        <v>0</v>
      </c>
      <c r="G56" s="269">
        <f t="shared" si="7"/>
        <v>0</v>
      </c>
      <c r="H56" s="210">
        <f t="shared" si="8"/>
        <v>0</v>
      </c>
      <c r="I56" s="210">
        <f t="shared" si="9"/>
        <v>0</v>
      </c>
      <c r="J56" s="210">
        <f t="shared" si="10"/>
        <v>0</v>
      </c>
      <c r="K56" s="210">
        <f t="shared" si="11"/>
        <v>0</v>
      </c>
      <c r="L56" s="210">
        <f t="shared" si="12"/>
        <v>0</v>
      </c>
      <c r="M56" s="210">
        <f t="shared" si="13"/>
        <v>0</v>
      </c>
      <c r="N56" s="127">
        <f t="shared" si="14"/>
        <v>0</v>
      </c>
    </row>
    <row r="57" spans="1:14" ht="9">
      <c r="A57" s="124" t="str">
        <f t="shared" si="1"/>
        <v>Fund-TV</v>
      </c>
      <c r="B57" s="120">
        <f t="shared" si="2"/>
        <v>0</v>
      </c>
      <c r="C57" s="210">
        <f t="shared" si="3"/>
        <v>0</v>
      </c>
      <c r="D57" s="210">
        <f t="shared" si="4"/>
        <v>0</v>
      </c>
      <c r="E57" s="210">
        <f t="shared" si="5"/>
        <v>0</v>
      </c>
      <c r="F57" s="210">
        <f t="shared" si="6"/>
        <v>0</v>
      </c>
      <c r="G57" s="269">
        <f t="shared" si="7"/>
        <v>0</v>
      </c>
      <c r="H57" s="210">
        <f t="shared" si="8"/>
        <v>0</v>
      </c>
      <c r="I57" s="210">
        <f t="shared" si="9"/>
        <v>0</v>
      </c>
      <c r="J57" s="210">
        <f t="shared" si="10"/>
        <v>0</v>
      </c>
      <c r="K57" s="210">
        <f t="shared" si="11"/>
        <v>0</v>
      </c>
      <c r="L57" s="210">
        <f t="shared" si="12"/>
        <v>0</v>
      </c>
      <c r="M57" s="210">
        <f t="shared" si="13"/>
        <v>0</v>
      </c>
      <c r="N57" s="127">
        <f t="shared" si="14"/>
        <v>0</v>
      </c>
    </row>
    <row r="58" spans="1:14" ht="9">
      <c r="A58" s="124" t="str">
        <f t="shared" si="1"/>
        <v>Fund-Bugle</v>
      </c>
      <c r="B58" s="120">
        <f t="shared" si="2"/>
        <v>0</v>
      </c>
      <c r="C58" s="210">
        <f t="shared" si="3"/>
        <v>0</v>
      </c>
      <c r="D58" s="210">
        <f t="shared" si="4"/>
        <v>0</v>
      </c>
      <c r="E58" s="210">
        <f t="shared" si="5"/>
        <v>0</v>
      </c>
      <c r="F58" s="210">
        <f t="shared" si="6"/>
        <v>0</v>
      </c>
      <c r="G58" s="269">
        <f t="shared" si="7"/>
        <v>0</v>
      </c>
      <c r="H58" s="210">
        <f t="shared" si="8"/>
        <v>0</v>
      </c>
      <c r="I58" s="210">
        <f t="shared" si="9"/>
        <v>0</v>
      </c>
      <c r="J58" s="210">
        <f t="shared" si="10"/>
        <v>0</v>
      </c>
      <c r="K58" s="210">
        <f t="shared" si="11"/>
        <v>0</v>
      </c>
      <c r="L58" s="210">
        <f t="shared" si="12"/>
        <v>0</v>
      </c>
      <c r="M58" s="210">
        <f t="shared" si="13"/>
        <v>0</v>
      </c>
      <c r="N58" s="127">
        <f t="shared" si="14"/>
        <v>0</v>
      </c>
    </row>
    <row r="59" spans="1:14" ht="9">
      <c r="A59" s="124" t="str">
        <f t="shared" si="1"/>
        <v>Fund-Basement</v>
      </c>
      <c r="B59" s="120">
        <f t="shared" si="2"/>
        <v>0</v>
      </c>
      <c r="C59" s="210">
        <f t="shared" si="3"/>
        <v>0</v>
      </c>
      <c r="D59" s="210">
        <f t="shared" si="4"/>
        <v>0</v>
      </c>
      <c r="E59" s="210">
        <f t="shared" si="5"/>
        <v>0</v>
      </c>
      <c r="F59" s="210">
        <f t="shared" si="6"/>
        <v>0</v>
      </c>
      <c r="G59" s="269">
        <f t="shared" si="7"/>
        <v>0</v>
      </c>
      <c r="H59" s="210">
        <f t="shared" si="8"/>
        <v>0</v>
      </c>
      <c r="I59" s="210">
        <f t="shared" si="9"/>
        <v>0</v>
      </c>
      <c r="J59" s="210">
        <f t="shared" si="10"/>
        <v>0</v>
      </c>
      <c r="K59" s="210">
        <f t="shared" si="11"/>
        <v>0</v>
      </c>
      <c r="L59" s="210">
        <f t="shared" si="12"/>
        <v>0</v>
      </c>
      <c r="M59" s="210">
        <f t="shared" si="13"/>
        <v>0</v>
      </c>
      <c r="N59" s="127">
        <f t="shared" si="14"/>
        <v>0</v>
      </c>
    </row>
    <row r="60" spans="1:14" ht="9">
      <c r="A60" s="124" t="str">
        <f t="shared" si="1"/>
        <v>Fund-Relief</v>
      </c>
      <c r="B60" s="120">
        <f t="shared" si="2"/>
        <v>0</v>
      </c>
      <c r="C60" s="210">
        <f t="shared" si="3"/>
        <v>0</v>
      </c>
      <c r="D60" s="210">
        <f t="shared" si="4"/>
        <v>0</v>
      </c>
      <c r="E60" s="210">
        <f t="shared" si="5"/>
        <v>0</v>
      </c>
      <c r="F60" s="210">
        <f t="shared" si="6"/>
        <v>0</v>
      </c>
      <c r="G60" s="269">
        <f t="shared" si="7"/>
        <v>0</v>
      </c>
      <c r="H60" s="210">
        <f t="shared" si="8"/>
        <v>0</v>
      </c>
      <c r="I60" s="210">
        <f t="shared" si="9"/>
        <v>0</v>
      </c>
      <c r="J60" s="210">
        <f t="shared" si="10"/>
        <v>0</v>
      </c>
      <c r="K60" s="210">
        <f t="shared" si="11"/>
        <v>0</v>
      </c>
      <c r="L60" s="210">
        <f t="shared" si="12"/>
        <v>0</v>
      </c>
      <c r="M60" s="210">
        <f t="shared" si="13"/>
        <v>0</v>
      </c>
      <c r="N60" s="127">
        <f t="shared" si="14"/>
        <v>0</v>
      </c>
    </row>
    <row r="61" spans="1:14" ht="9">
      <c r="A61" s="124" t="str">
        <f t="shared" si="1"/>
        <v>Fund-Nat. Mil. Serv.</v>
      </c>
      <c r="B61" s="120">
        <f t="shared" si="2"/>
        <v>0</v>
      </c>
      <c r="C61" s="210">
        <f t="shared" si="3"/>
        <v>0</v>
      </c>
      <c r="D61" s="210">
        <f t="shared" si="4"/>
        <v>0</v>
      </c>
      <c r="E61" s="210">
        <f t="shared" si="5"/>
        <v>0</v>
      </c>
      <c r="F61" s="210">
        <f t="shared" si="6"/>
        <v>0</v>
      </c>
      <c r="G61" s="269">
        <f t="shared" si="7"/>
        <v>0</v>
      </c>
      <c r="H61" s="210">
        <f t="shared" si="8"/>
        <v>0</v>
      </c>
      <c r="I61" s="210">
        <f t="shared" si="9"/>
        <v>0</v>
      </c>
      <c r="J61" s="210">
        <f t="shared" si="10"/>
        <v>0</v>
      </c>
      <c r="K61" s="210">
        <f t="shared" si="11"/>
        <v>0</v>
      </c>
      <c r="L61" s="210">
        <f t="shared" si="12"/>
        <v>0</v>
      </c>
      <c r="M61" s="210">
        <f t="shared" si="13"/>
        <v>0</v>
      </c>
      <c r="N61" s="127">
        <f t="shared" si="14"/>
        <v>0</v>
      </c>
    </row>
    <row r="62" spans="1:14" ht="9">
      <c r="A62" s="124" t="str">
        <f t="shared" si="1"/>
        <v>Fund-Scholarship</v>
      </c>
      <c r="B62" s="120">
        <f t="shared" si="2"/>
        <v>0</v>
      </c>
      <c r="C62" s="210">
        <f t="shared" si="3"/>
        <v>0</v>
      </c>
      <c r="D62" s="210">
        <f t="shared" si="4"/>
        <v>0</v>
      </c>
      <c r="E62" s="210">
        <f t="shared" si="5"/>
        <v>0</v>
      </c>
      <c r="F62" s="210">
        <f t="shared" si="6"/>
        <v>0</v>
      </c>
      <c r="G62" s="269">
        <f t="shared" si="7"/>
        <v>0</v>
      </c>
      <c r="H62" s="210">
        <f t="shared" si="8"/>
        <v>0</v>
      </c>
      <c r="I62" s="210">
        <f t="shared" si="9"/>
        <v>0</v>
      </c>
      <c r="J62" s="210">
        <f t="shared" si="10"/>
        <v>0</v>
      </c>
      <c r="K62" s="210">
        <f t="shared" si="11"/>
        <v>0</v>
      </c>
      <c r="L62" s="210">
        <f t="shared" si="12"/>
        <v>0</v>
      </c>
      <c r="M62" s="210">
        <f t="shared" si="13"/>
        <v>0</v>
      </c>
      <c r="N62" s="127">
        <f t="shared" si="14"/>
        <v>0</v>
      </c>
    </row>
    <row r="63" spans="1:14" ht="9">
      <c r="A63" s="124" t="str">
        <f t="shared" si="1"/>
        <v>Fund-Memorial</v>
      </c>
      <c r="B63" s="120">
        <f t="shared" si="2"/>
        <v>0</v>
      </c>
      <c r="C63" s="210">
        <f t="shared" si="3"/>
        <v>0</v>
      </c>
      <c r="D63" s="210">
        <f t="shared" si="4"/>
        <v>0</v>
      </c>
      <c r="E63" s="210">
        <f t="shared" si="5"/>
        <v>0</v>
      </c>
      <c r="F63" s="210">
        <f t="shared" si="6"/>
        <v>0</v>
      </c>
      <c r="G63" s="269">
        <f t="shared" si="7"/>
        <v>0</v>
      </c>
      <c r="H63" s="210">
        <f t="shared" si="8"/>
        <v>0</v>
      </c>
      <c r="I63" s="210">
        <f t="shared" si="9"/>
        <v>0</v>
      </c>
      <c r="J63" s="210">
        <f t="shared" si="10"/>
        <v>0</v>
      </c>
      <c r="K63" s="210">
        <f t="shared" si="11"/>
        <v>0</v>
      </c>
      <c r="L63" s="210">
        <f t="shared" si="12"/>
        <v>0</v>
      </c>
      <c r="M63" s="210">
        <f t="shared" si="13"/>
        <v>0</v>
      </c>
      <c r="N63" s="127">
        <f t="shared" si="14"/>
        <v>0</v>
      </c>
    </row>
  </sheetData>
  <sheetProtection/>
  <mergeCells count="15">
    <mergeCell ref="A44:A45"/>
    <mergeCell ref="B2:C2"/>
    <mergeCell ref="D2:E2"/>
    <mergeCell ref="F2:G2"/>
    <mergeCell ref="B23:C23"/>
    <mergeCell ref="D23:E23"/>
    <mergeCell ref="F23:G23"/>
    <mergeCell ref="A2:A3"/>
    <mergeCell ref="A23:A24"/>
    <mergeCell ref="H2:I2"/>
    <mergeCell ref="J2:K2"/>
    <mergeCell ref="L2:M2"/>
    <mergeCell ref="H23:I23"/>
    <mergeCell ref="J23:K23"/>
    <mergeCell ref="L23:M23"/>
  </mergeCells>
  <dataValidations count="1">
    <dataValidation type="list" allowBlank="1" showInputMessage="1" showErrorMessage="1" sqref="A4:A21">
      <formula1>REASON1</formula1>
    </dataValidation>
  </dataValidations>
  <printOptions/>
  <pageMargins left="0.25" right="0" top="0.5" bottom="0" header="0.5" footer="0.5"/>
  <pageSetup fitToHeight="1" fitToWidth="1" horizontalDpi="600" verticalDpi="600" orientation="landscape" scale="97" r:id="rId1"/>
</worksheet>
</file>

<file path=xl/worksheets/sheet6.xml><?xml version="1.0" encoding="utf-8"?>
<worksheet xmlns="http://schemas.openxmlformats.org/spreadsheetml/2006/main" xmlns:r="http://schemas.openxmlformats.org/officeDocument/2006/relationships">
  <sheetPr>
    <tabColor rgb="FF7030A0"/>
    <pageSetUpPr fitToPage="1"/>
  </sheetPr>
  <dimension ref="A1:P63"/>
  <sheetViews>
    <sheetView zoomScalePageLayoutView="0" workbookViewId="0" topLeftCell="A1">
      <selection activeCell="P26" sqref="P26"/>
    </sheetView>
  </sheetViews>
  <sheetFormatPr defaultColWidth="9.7109375" defaultRowHeight="12.75"/>
  <cols>
    <col min="1" max="1" width="12.7109375" style="66" customWidth="1"/>
    <col min="2" max="13" width="9.421875" style="64" customWidth="1"/>
    <col min="14" max="14" width="10.140625" style="65" customWidth="1"/>
    <col min="15" max="15" width="13.140625" style="66" bestFit="1" customWidth="1"/>
    <col min="16" max="16384" width="9.7109375" style="66" customWidth="1"/>
  </cols>
  <sheetData>
    <row r="1" spans="1:14" s="69" customFormat="1" ht="15.75">
      <c r="A1" s="71">
        <v>2011</v>
      </c>
      <c r="B1" s="79" t="s">
        <v>152</v>
      </c>
      <c r="D1" s="70"/>
      <c r="E1" s="70"/>
      <c r="F1" s="70"/>
      <c r="G1" s="71"/>
      <c r="H1" s="70"/>
      <c r="J1" s="70"/>
      <c r="K1" s="70"/>
      <c r="L1" s="70"/>
      <c r="M1" s="70"/>
      <c r="N1" s="72"/>
    </row>
    <row r="2" spans="1:13" ht="12.75">
      <c r="A2" s="286" t="s">
        <v>240</v>
      </c>
      <c r="B2" s="284" t="s">
        <v>242</v>
      </c>
      <c r="C2" s="285"/>
      <c r="D2" s="284" t="s">
        <v>243</v>
      </c>
      <c r="E2" s="285"/>
      <c r="F2" s="284" t="s">
        <v>244</v>
      </c>
      <c r="G2" s="285"/>
      <c r="H2" s="284" t="s">
        <v>245</v>
      </c>
      <c r="I2" s="285"/>
      <c r="J2" s="284" t="s">
        <v>333</v>
      </c>
      <c r="K2" s="285"/>
      <c r="L2" s="284" t="s">
        <v>246</v>
      </c>
      <c r="M2" s="285"/>
    </row>
    <row r="3" spans="1:16" s="68" customFormat="1" ht="9">
      <c r="A3" s="287"/>
      <c r="B3" s="118" t="s">
        <v>334</v>
      </c>
      <c r="C3" s="119" t="s">
        <v>335</v>
      </c>
      <c r="D3" s="209" t="s">
        <v>334</v>
      </c>
      <c r="E3" s="212" t="s">
        <v>335</v>
      </c>
      <c r="F3" s="209" t="s">
        <v>334</v>
      </c>
      <c r="G3" s="212" t="s">
        <v>335</v>
      </c>
      <c r="H3" s="209" t="s">
        <v>334</v>
      </c>
      <c r="I3" s="212" t="s">
        <v>335</v>
      </c>
      <c r="J3" s="209" t="s">
        <v>334</v>
      </c>
      <c r="K3" s="212" t="s">
        <v>335</v>
      </c>
      <c r="L3" s="209" t="s">
        <v>334</v>
      </c>
      <c r="M3" s="212" t="s">
        <v>335</v>
      </c>
      <c r="N3" s="67"/>
      <c r="O3" s="66"/>
      <c r="P3" s="66"/>
    </row>
    <row r="4" spans="1:13" ht="9">
      <c r="A4" s="124" t="s">
        <v>369</v>
      </c>
      <c r="B4" s="120">
        <f>SUMIF(Jan!F:F,A4,Jan!I:I)</f>
        <v>0</v>
      </c>
      <c r="C4" s="211">
        <f>SUMIF(Jan!P:P,A4,Jan!S:S)</f>
        <v>0</v>
      </c>
      <c r="D4" s="210">
        <f>SUMIF(Feb!F:F,A4,Feb!I:I)</f>
        <v>0</v>
      </c>
      <c r="E4" s="211">
        <f>SUMIF(Feb!P:P,A4,Feb!S:S)</f>
        <v>0</v>
      </c>
      <c r="F4" s="210">
        <f>SUMIF(Mar!F:F,A4,Mar!I:I)</f>
        <v>0</v>
      </c>
      <c r="G4" s="211">
        <f>SUMIF(Mar!P:P,A4,Mar!S:S)</f>
        <v>0</v>
      </c>
      <c r="H4" s="210">
        <f>SUMIF(Apr!F:F,A4,Apr!I:I)</f>
        <v>0</v>
      </c>
      <c r="I4" s="211">
        <f>SUMIF(Apr!P:P,A4,Apr!S:S)</f>
        <v>0</v>
      </c>
      <c r="J4" s="210">
        <f>SUMIF(May!F:F,A4,May!I:I)</f>
        <v>0</v>
      </c>
      <c r="K4" s="211">
        <f>SUMIF(May!P:P,A4,May!S:S)</f>
        <v>0</v>
      </c>
      <c r="L4" s="210">
        <f>SUMIF(Jun!F:F,A4,Jun!I:I)</f>
        <v>0</v>
      </c>
      <c r="M4" s="211">
        <f>SUMIF(Jun!P:P,A4,Jun!S:S)</f>
        <v>0</v>
      </c>
    </row>
    <row r="5" spans="1:13" ht="9">
      <c r="A5" s="124" t="s">
        <v>368</v>
      </c>
      <c r="B5" s="120">
        <f>SUMIF(Jan!F:F,A5,Jan!I:I)</f>
        <v>0</v>
      </c>
      <c r="C5" s="211">
        <f>SUMIF(Jan!P:P,A5,Jan!S:S)</f>
        <v>822.55</v>
      </c>
      <c r="D5" s="210">
        <f>SUMIF(Feb!F:F,A5,Feb!I:I)</f>
        <v>0</v>
      </c>
      <c r="E5" s="211">
        <f>SUMIF(Feb!P:P,A5,Feb!S:S)</f>
        <v>0</v>
      </c>
      <c r="F5" s="210">
        <f>SUMIF(Mar!F:F,A5,Mar!I:I)</f>
        <v>0</v>
      </c>
      <c r="G5" s="211">
        <f>SUMIF(Mar!P:P,A5,Mar!S:S)</f>
        <v>0</v>
      </c>
      <c r="H5" s="210">
        <f>SUMIF(Apr!F:F,A5,Apr!I:I)</f>
        <v>0</v>
      </c>
      <c r="I5" s="211">
        <f>SUMIF(Apr!P:P,A5,Apr!S:S)</f>
        <v>0</v>
      </c>
      <c r="J5" s="210">
        <f>SUMIF(May!F:F,A5,May!I:I)</f>
        <v>0</v>
      </c>
      <c r="K5" s="211">
        <f>SUMIF(May!P:P,A5,May!S:S)</f>
        <v>0</v>
      </c>
      <c r="L5" s="210">
        <f>SUMIF(Jun!F:F,A5,Jun!I:I)</f>
        <v>0</v>
      </c>
      <c r="M5" s="211">
        <f>SUMIF(Jun!P:P,A5,Jun!S:S)</f>
        <v>0</v>
      </c>
    </row>
    <row r="6" spans="1:13" ht="9">
      <c r="A6" s="124" t="s">
        <v>18</v>
      </c>
      <c r="B6" s="120">
        <f>SUMIF(Jan!F:F,A6,Jan!I:I)</f>
        <v>0</v>
      </c>
      <c r="C6" s="211">
        <f>SUMIF(Jan!P:P,A6,Jan!S:S)</f>
        <v>167.5</v>
      </c>
      <c r="D6" s="210">
        <f>SUMIF(Feb!F:F,A6,Feb!I:I)</f>
        <v>0</v>
      </c>
      <c r="E6" s="211">
        <f>SUMIF(Feb!P:P,A6,Feb!S:S)</f>
        <v>0</v>
      </c>
      <c r="F6" s="210">
        <f>SUMIF(Mar!F:F,A6,Mar!I:I)</f>
        <v>0</v>
      </c>
      <c r="G6" s="211">
        <f>SUMIF(Mar!P:P,A6,Mar!S:S)</f>
        <v>0</v>
      </c>
      <c r="H6" s="210">
        <f>SUMIF(Apr!F:F,A6,Apr!I:I)</f>
        <v>0</v>
      </c>
      <c r="I6" s="211">
        <f>SUMIF(Apr!P:P,A6,Apr!S:S)</f>
        <v>0</v>
      </c>
      <c r="J6" s="210">
        <f>SUMIF(May!F:F,A6,May!I:I)</f>
        <v>0</v>
      </c>
      <c r="K6" s="211">
        <f>SUMIF(May!P:P,A6,May!S:S)</f>
        <v>0</v>
      </c>
      <c r="L6" s="210">
        <f>SUMIF(Jun!F:F,A6,Jun!I:I)</f>
        <v>0</v>
      </c>
      <c r="M6" s="211">
        <f>SUMIF(Jun!P:P,A6,Jun!S:S)</f>
        <v>0</v>
      </c>
    </row>
    <row r="7" spans="1:13" ht="9">
      <c r="A7" s="124" t="s">
        <v>45</v>
      </c>
      <c r="B7" s="120">
        <f>SUMIF(Jan!F:F,A7,Jan!I:I)</f>
        <v>0</v>
      </c>
      <c r="C7" s="211">
        <f>SUMIF(Jan!P:P,A7,Jan!S:S)</f>
        <v>0</v>
      </c>
      <c r="D7" s="210">
        <f>SUMIF(Feb!F:F,A7,Feb!I:I)</f>
        <v>0</v>
      </c>
      <c r="E7" s="211">
        <f>SUMIF(Feb!P:P,A7,Feb!S:S)</f>
        <v>0</v>
      </c>
      <c r="F7" s="210">
        <f>SUMIF(Mar!F:F,A7,Mar!I:I)</f>
        <v>0</v>
      </c>
      <c r="G7" s="211">
        <f>SUMIF(Mar!P:P,A7,Mar!S:S)</f>
        <v>0</v>
      </c>
      <c r="H7" s="210">
        <f>SUMIF(Apr!F:F,A7,Apr!I:I)</f>
        <v>0</v>
      </c>
      <c r="I7" s="211">
        <f>SUMIF(Apr!P:P,A7,Apr!S:S)</f>
        <v>0</v>
      </c>
      <c r="J7" s="210">
        <f>SUMIF(May!F:F,A7,May!I:I)</f>
        <v>0</v>
      </c>
      <c r="K7" s="211">
        <f>SUMIF(May!P:P,A7,May!S:S)</f>
        <v>0</v>
      </c>
      <c r="L7" s="210">
        <f>SUMIF(Jun!F:F,A7,Jun!I:I)</f>
        <v>0</v>
      </c>
      <c r="M7" s="211">
        <f>SUMIF(Jun!P:P,A7,Jun!S:S)</f>
        <v>0</v>
      </c>
    </row>
    <row r="8" spans="1:13" ht="9">
      <c r="A8" s="124" t="s">
        <v>212</v>
      </c>
      <c r="B8" s="120">
        <f>SUMIF(Jan!F:F,A8,Jan!I:I)</f>
        <v>0</v>
      </c>
      <c r="C8" s="211">
        <f>SUMIF(Jan!P:P,A8,Jan!S:S)</f>
        <v>136.63</v>
      </c>
      <c r="D8" s="210">
        <f>SUMIF(Feb!F:F,A8,Feb!I:I)</f>
        <v>0</v>
      </c>
      <c r="E8" s="211">
        <f>SUMIF(Feb!P:P,A8,Feb!S:S)</f>
        <v>0</v>
      </c>
      <c r="F8" s="210">
        <f>SUMIF(Mar!F:F,A8,Mar!I:I)</f>
        <v>0</v>
      </c>
      <c r="G8" s="211">
        <f>SUMIF(Mar!P:P,A8,Mar!S:S)</f>
        <v>0</v>
      </c>
      <c r="H8" s="210">
        <f>SUMIF(Apr!F:F,A8,Apr!I:I)</f>
        <v>0</v>
      </c>
      <c r="I8" s="211">
        <f>SUMIF(Apr!P:P,A8,Apr!S:S)</f>
        <v>0</v>
      </c>
      <c r="J8" s="210">
        <f>SUMIF(May!F:F,A8,May!I:I)</f>
        <v>0</v>
      </c>
      <c r="K8" s="211">
        <f>SUMIF(May!P:P,A8,May!S:S)</f>
        <v>0</v>
      </c>
      <c r="L8" s="210">
        <f>SUMIF(Jun!F:F,A8,Jun!I:I)</f>
        <v>0</v>
      </c>
      <c r="M8" s="211">
        <f>SUMIF(Jun!P:P,A8,Jun!S:S)</f>
        <v>0</v>
      </c>
    </row>
    <row r="9" spans="1:13" ht="9">
      <c r="A9" s="124" t="s">
        <v>425</v>
      </c>
      <c r="B9" s="120">
        <f>SUMIF(Jan!F:F,A9,Jan!I:I)</f>
        <v>0</v>
      </c>
      <c r="C9" s="211">
        <f>SUMIF(Jan!P:P,A9,Jan!S:S)</f>
        <v>0</v>
      </c>
      <c r="D9" s="210">
        <f>SUMIF(Feb!F:F,A9,Feb!I:I)</f>
        <v>0</v>
      </c>
      <c r="E9" s="211">
        <f>SUMIF(Feb!P:P,A9,Feb!S:S)</f>
        <v>0</v>
      </c>
      <c r="F9" s="210">
        <f>SUMIF(Mar!F:F,A9,Mar!I:I)</f>
        <v>0</v>
      </c>
      <c r="G9" s="211">
        <f>SUMIF(Mar!P:P,A9,Mar!S:S)</f>
        <v>0</v>
      </c>
      <c r="H9" s="210">
        <f>SUMIF(Apr!F:F,A9,Apr!I:I)</f>
        <v>0</v>
      </c>
      <c r="I9" s="211">
        <f>SUMIF(Apr!P:P,A9,Apr!S:S)</f>
        <v>0</v>
      </c>
      <c r="J9" s="210">
        <f>SUMIF(May!F:F,A9,May!I:I)</f>
        <v>0</v>
      </c>
      <c r="K9" s="211">
        <f>SUMIF(May!P:P,A9,May!S:S)</f>
        <v>0</v>
      </c>
      <c r="L9" s="210">
        <f>SUMIF(Jun!F:F,A9,Jun!I:I)</f>
        <v>0</v>
      </c>
      <c r="M9" s="211">
        <f>SUMIF(Jun!P:P,A9,Jun!S:S)</f>
        <v>0</v>
      </c>
    </row>
    <row r="10" spans="1:13" ht="9">
      <c r="A10" s="124" t="s">
        <v>231</v>
      </c>
      <c r="B10" s="120">
        <f>SUMIF(Jan!F:F,A10,Jan!I:I)</f>
        <v>0</v>
      </c>
      <c r="C10" s="211">
        <f>SUMIF(Jan!P:P,A10,Jan!S:S)</f>
        <v>0</v>
      </c>
      <c r="D10" s="210">
        <f>SUMIF(Feb!F:F,A10,Feb!I:I)</f>
        <v>0</v>
      </c>
      <c r="E10" s="211">
        <f>SUMIF(Feb!P:P,A10,Feb!S:S)</f>
        <v>0</v>
      </c>
      <c r="F10" s="210">
        <f>SUMIF(Mar!F:F,A10,Mar!I:I)</f>
        <v>0</v>
      </c>
      <c r="G10" s="211">
        <f>SUMIF(Mar!P:P,A10,Mar!S:S)</f>
        <v>0</v>
      </c>
      <c r="H10" s="210">
        <f>SUMIF(Apr!F:F,A10,Apr!I:I)</f>
        <v>0</v>
      </c>
      <c r="I10" s="211">
        <f>SUMIF(Apr!P:P,A10,Apr!S:S)</f>
        <v>0</v>
      </c>
      <c r="J10" s="210">
        <f>SUMIF(May!F:F,A10,May!I:I)</f>
        <v>0</v>
      </c>
      <c r="K10" s="211">
        <f>SUMIF(May!P:P,A10,May!S:S)</f>
        <v>0</v>
      </c>
      <c r="L10" s="210">
        <f>SUMIF(Jun!F:F,A10,Jun!I:I)</f>
        <v>0</v>
      </c>
      <c r="M10" s="211">
        <f>SUMIF(Jun!P:P,A10,Jun!S:S)</f>
        <v>0</v>
      </c>
    </row>
    <row r="11" spans="1:13" ht="9">
      <c r="A11" s="124" t="s">
        <v>6</v>
      </c>
      <c r="B11" s="120">
        <f>SUMIF(Jan!F:F,A11,Jan!I:I)</f>
        <v>0</v>
      </c>
      <c r="C11" s="211">
        <f>SUMIF(Jan!P:P,A11,Jan!S:S)</f>
        <v>0</v>
      </c>
      <c r="D11" s="210">
        <f>SUMIF(Feb!F:F,A11,Feb!I:I)</f>
        <v>0</v>
      </c>
      <c r="E11" s="211">
        <f>SUMIF(Feb!P:P,A11,Feb!S:S)</f>
        <v>0</v>
      </c>
      <c r="F11" s="210">
        <f>SUMIF(Mar!F:F,A11,Mar!I:I)</f>
        <v>0</v>
      </c>
      <c r="G11" s="211">
        <f>SUMIF(Mar!P:P,A11,Mar!S:S)</f>
        <v>0</v>
      </c>
      <c r="H11" s="210">
        <f>SUMIF(Apr!F:F,A11,Apr!I:I)</f>
        <v>0</v>
      </c>
      <c r="I11" s="211">
        <f>SUMIF(Apr!P:P,A11,Apr!S:S)</f>
        <v>0</v>
      </c>
      <c r="J11" s="210">
        <f>SUMIF(May!F:F,A11,May!I:I)</f>
        <v>0</v>
      </c>
      <c r="K11" s="211">
        <f>SUMIF(May!P:P,A11,May!S:S)</f>
        <v>0</v>
      </c>
      <c r="L11" s="210">
        <f>SUMIF(Jun!F:F,A11,Jun!I:I)</f>
        <v>0</v>
      </c>
      <c r="M11" s="211">
        <f>SUMIF(Jun!P:P,A11,Jun!S:S)</f>
        <v>0</v>
      </c>
    </row>
    <row r="12" spans="1:13" ht="9">
      <c r="A12" s="124" t="s">
        <v>223</v>
      </c>
      <c r="B12" s="120">
        <f>SUMIF(Jan!F:F,A12,Jan!I:I)</f>
        <v>0</v>
      </c>
      <c r="C12" s="211">
        <f>SUMIF(Jan!P:P,A12,Jan!S:S)</f>
        <v>415</v>
      </c>
      <c r="D12" s="210">
        <f>SUMIF(Feb!F:F,A12,Feb!I:I)</f>
        <v>0</v>
      </c>
      <c r="E12" s="211">
        <f>SUMIF(Feb!P:P,A12,Feb!S:S)</f>
        <v>0</v>
      </c>
      <c r="F12" s="210">
        <f>SUMIF(Mar!F:F,A12,Mar!I:I)</f>
        <v>0</v>
      </c>
      <c r="G12" s="211">
        <f>SUMIF(Mar!P:P,A12,Mar!S:S)</f>
        <v>0</v>
      </c>
      <c r="H12" s="210">
        <f>SUMIF(Apr!F:F,A12,Apr!I:I)</f>
        <v>0</v>
      </c>
      <c r="I12" s="211">
        <f>SUMIF(Apr!P:P,A12,Apr!S:S)</f>
        <v>0</v>
      </c>
      <c r="J12" s="210">
        <f>SUMIF(May!F:F,A12,May!I:I)</f>
        <v>0</v>
      </c>
      <c r="K12" s="211">
        <f>SUMIF(May!P:P,A12,May!S:S)</f>
        <v>0</v>
      </c>
      <c r="L12" s="210">
        <f>SUMIF(Jun!F:F,A12,Jun!I:I)</f>
        <v>0</v>
      </c>
      <c r="M12" s="211">
        <f>SUMIF(Jun!P:P,A12,Jun!S:S)</f>
        <v>0</v>
      </c>
    </row>
    <row r="13" spans="1:13" ht="9">
      <c r="A13" s="124" t="s">
        <v>224</v>
      </c>
      <c r="B13" s="120">
        <f>SUMIF(Jan!F:F,A13,Jan!I:I)</f>
        <v>0</v>
      </c>
      <c r="C13" s="211">
        <f>SUMIF(Jan!P:P,A13,Jan!S:S)</f>
        <v>393.84</v>
      </c>
      <c r="D13" s="210">
        <f>SUMIF(Feb!F:F,A13,Feb!I:I)</f>
        <v>0</v>
      </c>
      <c r="E13" s="211">
        <f>SUMIF(Feb!P:P,A13,Feb!S:S)</f>
        <v>0</v>
      </c>
      <c r="F13" s="210">
        <f>SUMIF(Mar!F:F,A13,Mar!I:I)</f>
        <v>0</v>
      </c>
      <c r="G13" s="211">
        <f>SUMIF(Mar!P:P,A13,Mar!S:S)</f>
        <v>0</v>
      </c>
      <c r="H13" s="210">
        <f>SUMIF(Apr!F:F,A13,Apr!I:I)</f>
        <v>0</v>
      </c>
      <c r="I13" s="211">
        <f>SUMIF(Apr!P:P,A13,Apr!S:S)</f>
        <v>0</v>
      </c>
      <c r="J13" s="210">
        <f>SUMIF(May!F:F,A13,May!I:I)</f>
        <v>0</v>
      </c>
      <c r="K13" s="211">
        <f>SUMIF(May!P:P,A13,May!S:S)</f>
        <v>0</v>
      </c>
      <c r="L13" s="210">
        <f>SUMIF(Jun!F:F,A13,Jun!I:I)</f>
        <v>0</v>
      </c>
      <c r="M13" s="211">
        <f>SUMIF(Jun!P:P,A13,Jun!S:S)</f>
        <v>0</v>
      </c>
    </row>
    <row r="14" spans="1:13" ht="9">
      <c r="A14" s="124" t="s">
        <v>225</v>
      </c>
      <c r="B14" s="120">
        <f>SUMIF(Jan!F:F,A14,Jan!I:I)</f>
        <v>0</v>
      </c>
      <c r="C14" s="211">
        <f>SUMIF(Jan!P:P,A14,Jan!S:S)</f>
        <v>101</v>
      </c>
      <c r="D14" s="210">
        <f>SUMIF(Feb!F:F,A14,Feb!I:I)</f>
        <v>0</v>
      </c>
      <c r="E14" s="211">
        <f>SUMIF(Feb!P:P,A14,Feb!S:S)</f>
        <v>0</v>
      </c>
      <c r="F14" s="210">
        <f>SUMIF(Mar!F:F,A14,Mar!I:I)</f>
        <v>0</v>
      </c>
      <c r="G14" s="211">
        <f>SUMIF(Mar!P:P,A14,Mar!S:S)</f>
        <v>0</v>
      </c>
      <c r="H14" s="210">
        <f>SUMIF(Apr!F:F,A14,Apr!I:I)</f>
        <v>0</v>
      </c>
      <c r="I14" s="211">
        <f>SUMIF(Apr!P:P,A14,Apr!S:S)</f>
        <v>0</v>
      </c>
      <c r="J14" s="210">
        <f>SUMIF(May!F:F,A14,May!I:I)</f>
        <v>0</v>
      </c>
      <c r="K14" s="211">
        <f>SUMIF(May!P:P,A14,May!S:S)</f>
        <v>0</v>
      </c>
      <c r="L14" s="210">
        <f>SUMIF(Jun!F:F,A14,Jun!I:I)</f>
        <v>0</v>
      </c>
      <c r="M14" s="211">
        <f>SUMIF(Jun!P:P,A14,Jun!S:S)</f>
        <v>0</v>
      </c>
    </row>
    <row r="15" spans="1:13" ht="9">
      <c r="A15" s="124" t="s">
        <v>215</v>
      </c>
      <c r="B15" s="120">
        <f>SUMIF(Jan!F:F,A15,Jan!I:I)</f>
        <v>0</v>
      </c>
      <c r="C15" s="211">
        <f>SUMIF(Jan!P:P,A15,Jan!S:S)</f>
        <v>49.13</v>
      </c>
      <c r="D15" s="210">
        <f>SUMIF(Feb!F:F,A15,Feb!I:I)</f>
        <v>0</v>
      </c>
      <c r="E15" s="211">
        <f>SUMIF(Feb!P:P,A15,Feb!S:S)</f>
        <v>0</v>
      </c>
      <c r="F15" s="210">
        <f>SUMIF(Mar!F:F,A15,Mar!I:I)</f>
        <v>0</v>
      </c>
      <c r="G15" s="211">
        <f>SUMIF(Mar!P:P,A15,Mar!S:S)</f>
        <v>0</v>
      </c>
      <c r="H15" s="210">
        <f>SUMIF(Apr!F:F,A15,Apr!I:I)</f>
        <v>0</v>
      </c>
      <c r="I15" s="211">
        <f>SUMIF(Apr!P:P,A15,Apr!S:S)</f>
        <v>0</v>
      </c>
      <c r="J15" s="210">
        <f>SUMIF(May!F:F,A15,May!I:I)</f>
        <v>0</v>
      </c>
      <c r="K15" s="211">
        <f>SUMIF(May!P:P,A15,May!S:S)</f>
        <v>0</v>
      </c>
      <c r="L15" s="210">
        <f>SUMIF(Jun!F:F,A15,Jun!I:I)</f>
        <v>0</v>
      </c>
      <c r="M15" s="211">
        <f>SUMIF(Jun!P:P,A15,Jun!S:S)</f>
        <v>0</v>
      </c>
    </row>
    <row r="16" spans="1:13" ht="9">
      <c r="A16" s="124" t="s">
        <v>216</v>
      </c>
      <c r="B16" s="120">
        <f>SUMIF(Jan!F:F,A16,Jan!I:I)</f>
        <v>0</v>
      </c>
      <c r="C16" s="211">
        <f>SUMIF(Jan!P:P,A16,Jan!S:S)</f>
        <v>84.47</v>
      </c>
      <c r="D16" s="210">
        <f>SUMIF(Feb!F:F,A16,Feb!I:I)</f>
        <v>0</v>
      </c>
      <c r="E16" s="211">
        <f>SUMIF(Feb!P:P,A16,Feb!S:S)</f>
        <v>0</v>
      </c>
      <c r="F16" s="210">
        <f>SUMIF(Mar!F:F,A16,Mar!I:I)</f>
        <v>0</v>
      </c>
      <c r="G16" s="211">
        <f>SUMIF(Mar!P:P,A16,Mar!S:S)</f>
        <v>0</v>
      </c>
      <c r="H16" s="210">
        <f>SUMIF(Apr!F:F,A16,Apr!I:I)</f>
        <v>0</v>
      </c>
      <c r="I16" s="211">
        <f>SUMIF(Apr!P:P,A16,Apr!S:S)</f>
        <v>0</v>
      </c>
      <c r="J16" s="210">
        <f>SUMIF(May!F:F,A16,May!I:I)</f>
        <v>0</v>
      </c>
      <c r="K16" s="211">
        <f>SUMIF(May!P:P,A16,May!S:S)</f>
        <v>0</v>
      </c>
      <c r="L16" s="210">
        <f>SUMIF(Jun!F:F,A16,Jun!I:I)</f>
        <v>0</v>
      </c>
      <c r="M16" s="211">
        <f>SUMIF(Jun!P:P,A16,Jun!S:S)</f>
        <v>0</v>
      </c>
    </row>
    <row r="17" spans="1:13" ht="9">
      <c r="A17" s="124" t="s">
        <v>418</v>
      </c>
      <c r="B17" s="120">
        <f>SUMIF(Jan!F:F,A17,Jan!I:I)</f>
        <v>0</v>
      </c>
      <c r="C17" s="211">
        <f>SUMIF(Jan!P:P,A17,Jan!S:S)</f>
        <v>0</v>
      </c>
      <c r="D17" s="210">
        <f>SUMIF(Feb!F:F,A17,Feb!I:I)</f>
        <v>0</v>
      </c>
      <c r="E17" s="211">
        <f>SUMIF(Feb!P:P,A17,Feb!S:S)</f>
        <v>0</v>
      </c>
      <c r="F17" s="210">
        <f>SUMIF(Mar!F:F,A17,Mar!I:I)</f>
        <v>0</v>
      </c>
      <c r="G17" s="211">
        <f>SUMIF(Mar!P:P,A17,Mar!S:S)</f>
        <v>0</v>
      </c>
      <c r="H17" s="210">
        <f>SUMIF(Apr!F:F,A17,Apr!I:I)</f>
        <v>0</v>
      </c>
      <c r="I17" s="211">
        <f>SUMIF(Apr!P:P,A17,Apr!S:S)</f>
        <v>0</v>
      </c>
      <c r="J17" s="210">
        <f>SUMIF(May!F:F,A17,May!I:I)</f>
        <v>0</v>
      </c>
      <c r="K17" s="211">
        <f>SUMIF(May!P:P,A17,May!S:S)</f>
        <v>0</v>
      </c>
      <c r="L17" s="210">
        <f>SUMIF(Jun!F:F,A17,Jun!I:I)</f>
        <v>0</v>
      </c>
      <c r="M17" s="211">
        <f>SUMIF(Jun!P:P,A17,Jun!S:S)</f>
        <v>0</v>
      </c>
    </row>
    <row r="18" spans="1:13" ht="9">
      <c r="A18" s="124" t="s">
        <v>234</v>
      </c>
      <c r="B18" s="120">
        <f>SUMIF(Jan!F:F,A18,Jan!I:I)</f>
        <v>0</v>
      </c>
      <c r="C18" s="211">
        <f>SUMIF(Jan!P:P,A18,Jan!S:S)</f>
        <v>0</v>
      </c>
      <c r="D18" s="210">
        <f>SUMIF(Feb!F:F,A18,Feb!I:I)</f>
        <v>0</v>
      </c>
      <c r="E18" s="211">
        <f>SUMIF(Feb!P:P,A18,Feb!S:S)</f>
        <v>0</v>
      </c>
      <c r="F18" s="210">
        <f>SUMIF(Mar!F:F,A18,Mar!I:I)</f>
        <v>0</v>
      </c>
      <c r="G18" s="211">
        <f>SUMIF(Mar!P:P,A18,Mar!S:S)</f>
        <v>0</v>
      </c>
      <c r="H18" s="210">
        <f>SUMIF(Apr!F:F,A18,Apr!I:I)</f>
        <v>0</v>
      </c>
      <c r="I18" s="211">
        <f>SUMIF(Apr!P:P,A18,Apr!S:S)</f>
        <v>0</v>
      </c>
      <c r="J18" s="210">
        <f>SUMIF(May!F:F,A18,May!I:I)</f>
        <v>0</v>
      </c>
      <c r="K18" s="211">
        <f>SUMIF(May!P:P,A18,May!S:S)</f>
        <v>0</v>
      </c>
      <c r="L18" s="210">
        <f>SUMIF(Jun!F:F,A18,Jun!I:I)</f>
        <v>0</v>
      </c>
      <c r="M18" s="211">
        <f>SUMIF(Jun!P:P,A18,Jun!S:S)</f>
        <v>0</v>
      </c>
    </row>
    <row r="19" spans="1:13" ht="9">
      <c r="A19" s="124" t="s">
        <v>235</v>
      </c>
      <c r="B19" s="120">
        <f>SUMIF(Jan!F:F,A19,Jan!I:I)</f>
        <v>0</v>
      </c>
      <c r="C19" s="211">
        <f>SUMIF(Jan!P:P,A19,Jan!S:S)</f>
        <v>0</v>
      </c>
      <c r="D19" s="210">
        <f>SUMIF(Feb!F:F,A19,Feb!I:I)</f>
        <v>0</v>
      </c>
      <c r="E19" s="211">
        <f>SUMIF(Feb!P:P,A19,Feb!S:S)</f>
        <v>0</v>
      </c>
      <c r="F19" s="210">
        <f>SUMIF(Mar!F:F,A19,Mar!I:I)</f>
        <v>0</v>
      </c>
      <c r="G19" s="211">
        <f>SUMIF(Mar!P:P,A19,Mar!S:S)</f>
        <v>0</v>
      </c>
      <c r="H19" s="210">
        <f>SUMIF(Apr!F:F,A19,Apr!I:I)</f>
        <v>0</v>
      </c>
      <c r="I19" s="211">
        <f>SUMIF(Apr!P:P,A19,Apr!S:S)</f>
        <v>0</v>
      </c>
      <c r="J19" s="210">
        <f>SUMIF(May!F:F,A19,May!I:I)</f>
        <v>0</v>
      </c>
      <c r="K19" s="211">
        <f>SUMIF(May!P:P,A19,May!S:S)</f>
        <v>0</v>
      </c>
      <c r="L19" s="210">
        <f>SUMIF(Jun!F:F,A19,Jun!I:I)</f>
        <v>0</v>
      </c>
      <c r="M19" s="211">
        <f>SUMIF(Jun!P:P,A19,Jun!S:S)</f>
        <v>0</v>
      </c>
    </row>
    <row r="20" spans="1:13" ht="9">
      <c r="A20" s="124" t="s">
        <v>126</v>
      </c>
      <c r="B20" s="120">
        <f>SUMIF(Jan!F:F,A20,Jan!I:I)</f>
        <v>0</v>
      </c>
      <c r="C20" s="211">
        <f>SUMIF(Jan!P:P,A20,Jan!S:S)</f>
        <v>0</v>
      </c>
      <c r="D20" s="210">
        <f>SUMIF(Feb!F:F,A20,Feb!I:I)</f>
        <v>0</v>
      </c>
      <c r="E20" s="211">
        <f>SUMIF(Feb!P:P,A20,Feb!S:S)</f>
        <v>0</v>
      </c>
      <c r="F20" s="210">
        <f>SUMIF(Mar!F:F,A20,Mar!I:I)</f>
        <v>0</v>
      </c>
      <c r="G20" s="211">
        <f>SUMIF(Mar!P:P,A20,Mar!S:S)</f>
        <v>0</v>
      </c>
      <c r="H20" s="210">
        <f>SUMIF(Apr!F:F,A20,Apr!I:I)</f>
        <v>0</v>
      </c>
      <c r="I20" s="211">
        <f>SUMIF(Apr!P:P,A20,Apr!S:S)</f>
        <v>0</v>
      </c>
      <c r="J20" s="210">
        <f>SUMIF(May!F:F,A20,May!I:I)</f>
        <v>0</v>
      </c>
      <c r="K20" s="211">
        <f>SUMIF(May!P:P,A20,May!S:S)</f>
        <v>0</v>
      </c>
      <c r="L20" s="210">
        <f>SUMIF(Jun!F:F,A20,Jun!I:I)</f>
        <v>0</v>
      </c>
      <c r="M20" s="211">
        <f>SUMIF(Jun!P:P,A20,Jun!S:S)</f>
        <v>0</v>
      </c>
    </row>
    <row r="21" spans="1:13" ht="9">
      <c r="A21" s="124" t="s">
        <v>332</v>
      </c>
      <c r="B21" s="120">
        <f>SUMIF(Jan!F:F,A21,Jan!I:I)</f>
        <v>0</v>
      </c>
      <c r="C21" s="211">
        <f>SUMIF(Jan!P:P,A21,Jan!S:S)</f>
        <v>0</v>
      </c>
      <c r="D21" s="210">
        <f>SUMIF(Feb!F:F,A21,Feb!I:I)</f>
        <v>0</v>
      </c>
      <c r="E21" s="211">
        <f>SUMIF(Feb!P:P,A21,Feb!S:S)</f>
        <v>0</v>
      </c>
      <c r="F21" s="210">
        <f>SUMIF(Mar!F:F,A21,Mar!I:I)</f>
        <v>0</v>
      </c>
      <c r="G21" s="211">
        <f>SUMIF(Mar!P:P,A21,Mar!S:S)</f>
        <v>0</v>
      </c>
      <c r="H21" s="210">
        <f>SUMIF(Apr!F:F,A21,Apr!I:I)</f>
        <v>0</v>
      </c>
      <c r="I21" s="211">
        <f>SUMIF(Apr!P:P,A21,Apr!S:S)</f>
        <v>0</v>
      </c>
      <c r="J21" s="210">
        <f>SUMIF(May!F:F,A21,May!I:I)</f>
        <v>0</v>
      </c>
      <c r="K21" s="211">
        <f>SUMIF(May!P:P,A21,May!S:S)</f>
        <v>0</v>
      </c>
      <c r="L21" s="210">
        <f>SUMIF(Jun!F:F,A21,Jun!I:I)</f>
        <v>0</v>
      </c>
      <c r="M21" s="211">
        <f>SUMIF(Jun!P:P,A21,Jun!S:S)</f>
        <v>0</v>
      </c>
    </row>
    <row r="23" spans="1:13" ht="12.75">
      <c r="A23" s="286" t="s">
        <v>240</v>
      </c>
      <c r="B23" s="284" t="s">
        <v>247</v>
      </c>
      <c r="C23" s="285"/>
      <c r="D23" s="284" t="s">
        <v>248</v>
      </c>
      <c r="E23" s="285"/>
      <c r="F23" s="284" t="s">
        <v>249</v>
      </c>
      <c r="G23" s="285"/>
      <c r="H23" s="284" t="s">
        <v>250</v>
      </c>
      <c r="I23" s="285"/>
      <c r="J23" s="284" t="s">
        <v>251</v>
      </c>
      <c r="K23" s="285"/>
      <c r="L23" s="284" t="s">
        <v>252</v>
      </c>
      <c r="M23" s="285"/>
    </row>
    <row r="24" spans="1:16" s="68" customFormat="1" ht="9">
      <c r="A24" s="287"/>
      <c r="B24" s="209" t="s">
        <v>334</v>
      </c>
      <c r="C24" s="212" t="s">
        <v>335</v>
      </c>
      <c r="D24" s="209" t="s">
        <v>334</v>
      </c>
      <c r="E24" s="212" t="s">
        <v>335</v>
      </c>
      <c r="F24" s="209" t="s">
        <v>334</v>
      </c>
      <c r="G24" s="212" t="s">
        <v>335</v>
      </c>
      <c r="H24" s="209" t="s">
        <v>334</v>
      </c>
      <c r="I24" s="212" t="s">
        <v>335</v>
      </c>
      <c r="J24" s="209" t="s">
        <v>334</v>
      </c>
      <c r="K24" s="212" t="s">
        <v>335</v>
      </c>
      <c r="L24" s="209" t="s">
        <v>334</v>
      </c>
      <c r="M24" s="212" t="s">
        <v>335</v>
      </c>
      <c r="N24" s="65"/>
      <c r="O24" s="66"/>
      <c r="P24" s="66"/>
    </row>
    <row r="25" spans="1:13" ht="9">
      <c r="A25" s="124" t="str">
        <f aca="true" t="shared" si="0" ref="A25:A42">A4</f>
        <v>Central States</v>
      </c>
      <c r="B25" s="210">
        <f>SUMIF(Jul!F:F,A25,Jul!I:I)</f>
        <v>0</v>
      </c>
      <c r="C25" s="211">
        <f>SUMIF(Jul!P:P,A25,Jul!S:S)</f>
        <v>0</v>
      </c>
      <c r="D25" s="210">
        <f>SUMIF(Aug!F:F,A25,Aug!I:I)</f>
        <v>0</v>
      </c>
      <c r="E25" s="211">
        <f>SUMIF(Aug!P:P,A25,Aug!S:S)</f>
        <v>0</v>
      </c>
      <c r="F25" s="210">
        <f>SUMIF(Sep!F:F,A25,Sep!I:I)</f>
        <v>0</v>
      </c>
      <c r="G25" s="211">
        <f>SUMIF(Sep!P:P,A25,Sep!S:S)</f>
        <v>0</v>
      </c>
      <c r="H25" s="210">
        <f>SUMIF(Oct!F:F,A25,Oct!I:I)</f>
        <v>0</v>
      </c>
      <c r="I25" s="211">
        <f>SUMIF(Oct!P:P,A25,Oct!S:S)</f>
        <v>0</v>
      </c>
      <c r="J25" s="210">
        <f>SUMIF(Nov!F:F,A25,Nov!I:I)</f>
        <v>0</v>
      </c>
      <c r="K25" s="211">
        <f>SUMIF(Nov!P:P,A25,Nov!S:S)</f>
        <v>0</v>
      </c>
      <c r="L25" s="210">
        <f>SUMIF(Dec!F:F,A25,Dec!I:I)</f>
        <v>0</v>
      </c>
      <c r="M25" s="211">
        <f>SUMIF(Dec!P:P,A25,Dec!S:S)</f>
        <v>0</v>
      </c>
    </row>
    <row r="26" spans="1:13" ht="9">
      <c r="A26" s="124" t="str">
        <f t="shared" si="0"/>
        <v>Crawford Sales</v>
      </c>
      <c r="B26" s="210">
        <f>SUMIF(Jul!F:F,A26,Jul!I:I)</f>
        <v>0</v>
      </c>
      <c r="C26" s="211">
        <f>SUMIF(Jul!P:P,A26,Jul!S:S)</f>
        <v>0</v>
      </c>
      <c r="D26" s="210">
        <f>SUMIF(Aug!F:F,A26,Aug!I:I)</f>
        <v>0</v>
      </c>
      <c r="E26" s="211">
        <f>SUMIF(Aug!P:P,A26,Aug!S:S)</f>
        <v>0</v>
      </c>
      <c r="F26" s="210">
        <f>SUMIF(Sep!F:F,A26,Sep!I:I)</f>
        <v>0</v>
      </c>
      <c r="G26" s="211">
        <f>SUMIF(Sep!P:P,A26,Sep!S:S)</f>
        <v>0</v>
      </c>
      <c r="H26" s="210">
        <f>SUMIF(Oct!F:F,A26,Oct!I:I)</f>
        <v>0</v>
      </c>
      <c r="I26" s="211">
        <f>SUMIF(Oct!P:P,A26,Oct!S:S)</f>
        <v>0</v>
      </c>
      <c r="J26" s="210">
        <f>SUMIF(Nov!F:F,A26,Nov!I:I)</f>
        <v>0</v>
      </c>
      <c r="K26" s="211">
        <f>SUMIF(Nov!P:P,A26,Nov!S:S)</f>
        <v>0</v>
      </c>
      <c r="L26" s="210">
        <f>SUMIF(Dec!F:F,A26,Dec!I:I)</f>
        <v>0</v>
      </c>
      <c r="M26" s="211">
        <f>SUMIF(Dec!P:P,A26,Dec!S:S)</f>
        <v>0</v>
      </c>
    </row>
    <row r="27" spans="1:13" ht="9">
      <c r="A27" s="124" t="str">
        <f t="shared" si="0"/>
        <v>Midwest Distributing</v>
      </c>
      <c r="B27" s="210">
        <f>SUMIF(Jul!F:F,A27,Jul!I:I)</f>
        <v>0</v>
      </c>
      <c r="C27" s="211">
        <f>SUMIF(Jul!P:P,A27,Jul!S:S)</f>
        <v>0</v>
      </c>
      <c r="D27" s="210">
        <f>SUMIF(Aug!F:F,A27,Aug!I:I)</f>
        <v>0</v>
      </c>
      <c r="E27" s="211">
        <f>SUMIF(Aug!P:P,A27,Aug!S:S)</f>
        <v>0</v>
      </c>
      <c r="F27" s="210">
        <f>SUMIF(Sep!F:F,A27,Sep!I:I)</f>
        <v>0</v>
      </c>
      <c r="G27" s="211">
        <f>SUMIF(Sep!P:P,A27,Sep!S:S)</f>
        <v>0</v>
      </c>
      <c r="H27" s="210">
        <f>SUMIF(Oct!F:F,A27,Oct!I:I)</f>
        <v>0</v>
      </c>
      <c r="I27" s="211">
        <f>SUMIF(Oct!P:P,A27,Oct!S:S)</f>
        <v>0</v>
      </c>
      <c r="J27" s="210">
        <f>SUMIF(Nov!F:F,A27,Nov!I:I)</f>
        <v>0</v>
      </c>
      <c r="K27" s="211">
        <f>SUMIF(Nov!P:P,A27,Nov!S:S)</f>
        <v>0</v>
      </c>
      <c r="L27" s="210">
        <f>SUMIF(Dec!F:F,A27,Dec!I:I)</f>
        <v>0</v>
      </c>
      <c r="M27" s="211">
        <f>SUMIF(Dec!P:P,A27,Dec!S:S)</f>
        <v>0</v>
      </c>
    </row>
    <row r="28" spans="1:13" ht="9">
      <c r="A28" s="124" t="str">
        <f t="shared" si="0"/>
        <v>Miller Distributing</v>
      </c>
      <c r="B28" s="210">
        <f>SUMIF(Jul!F:F,A28,Jul!I:I)</f>
        <v>0</v>
      </c>
      <c r="C28" s="211">
        <f>SUMIF(Jul!P:P,A28,Jul!S:S)</f>
        <v>0</v>
      </c>
      <c r="D28" s="210">
        <f>SUMIF(Aug!F:F,A28,Aug!I:I)</f>
        <v>0</v>
      </c>
      <c r="E28" s="211">
        <f>SUMIF(Aug!P:P,A28,Aug!S:S)</f>
        <v>0</v>
      </c>
      <c r="F28" s="210">
        <f>SUMIF(Sep!F:F,A28,Sep!I:I)</f>
        <v>0</v>
      </c>
      <c r="G28" s="211">
        <f>SUMIF(Sep!P:P,A28,Sep!S:S)</f>
        <v>0</v>
      </c>
      <c r="H28" s="210">
        <f>SUMIF(Oct!F:F,A28,Oct!I:I)</f>
        <v>0</v>
      </c>
      <c r="I28" s="211">
        <f>SUMIF(Oct!P:P,A28,Oct!S:S)</f>
        <v>0</v>
      </c>
      <c r="J28" s="210">
        <f>SUMIF(Nov!F:F,A28,Nov!I:I)</f>
        <v>0</v>
      </c>
      <c r="K28" s="211">
        <f>SUMIF(Nov!P:P,A28,Nov!S:S)</f>
        <v>0</v>
      </c>
      <c r="L28" s="210">
        <f>SUMIF(Dec!F:F,A28,Dec!I:I)</f>
        <v>0</v>
      </c>
      <c r="M28" s="211">
        <f>SUMIF(Dec!P:P,A28,Dec!S:S)</f>
        <v>0</v>
      </c>
    </row>
    <row r="29" spans="1:13" ht="9">
      <c r="A29" s="124" t="str">
        <f t="shared" si="0"/>
        <v>Sam's Club</v>
      </c>
      <c r="B29" s="210">
        <f>SUMIF(Jul!F:F,A29,Jul!I:I)</f>
        <v>0</v>
      </c>
      <c r="C29" s="211">
        <f>SUMIF(Jul!P:P,A29,Jul!S:S)</f>
        <v>0</v>
      </c>
      <c r="D29" s="210">
        <f>SUMIF(Aug!F:F,A29,Aug!I:I)</f>
        <v>0</v>
      </c>
      <c r="E29" s="211">
        <f>SUMIF(Aug!P:P,A29,Aug!S:S)</f>
        <v>0</v>
      </c>
      <c r="F29" s="210">
        <f>SUMIF(Sep!F:F,A29,Sep!I:I)</f>
        <v>0</v>
      </c>
      <c r="G29" s="211">
        <f>SUMIF(Sep!P:P,A29,Sep!S:S)</f>
        <v>0</v>
      </c>
      <c r="H29" s="210">
        <f>SUMIF(Oct!F:F,A29,Oct!I:I)</f>
        <v>0</v>
      </c>
      <c r="I29" s="211">
        <f>SUMIF(Oct!P:P,A29,Oct!S:S)</f>
        <v>0</v>
      </c>
      <c r="J29" s="210">
        <f>SUMIF(Nov!F:F,A29,Nov!I:I)</f>
        <v>0</v>
      </c>
      <c r="K29" s="211">
        <f>SUMIF(Nov!P:P,A29,Nov!S:S)</f>
        <v>0</v>
      </c>
      <c r="L29" s="210">
        <f>SUMIF(Dec!F:F,A29,Dec!I:I)</f>
        <v>0</v>
      </c>
      <c r="M29" s="211">
        <f>SUMIF(Dec!P:P,A29,Dec!S:S)</f>
        <v>0</v>
      </c>
    </row>
    <row r="30" spans="1:13" ht="9">
      <c r="A30" s="124" t="str">
        <f t="shared" si="0"/>
        <v>Chili Dinner</v>
      </c>
      <c r="B30" s="210">
        <f>SUMIF(Jul!F:F,A30,Jul!I:I)</f>
        <v>0</v>
      </c>
      <c r="C30" s="211">
        <f>SUMIF(Jul!P:P,A30,Jul!S:S)</f>
        <v>0</v>
      </c>
      <c r="D30" s="210">
        <f>SUMIF(Aug!F:F,A30,Aug!I:I)</f>
        <v>0</v>
      </c>
      <c r="E30" s="211">
        <f>SUMIF(Aug!P:P,A30,Aug!S:S)</f>
        <v>0</v>
      </c>
      <c r="F30" s="210">
        <f>SUMIF(Sep!F:F,A30,Sep!I:I)</f>
        <v>0</v>
      </c>
      <c r="G30" s="211">
        <f>SUMIF(Sep!P:P,A30,Sep!S:S)</f>
        <v>0</v>
      </c>
      <c r="H30" s="210">
        <f>SUMIF(Oct!F:F,A30,Oct!I:I)</f>
        <v>0</v>
      </c>
      <c r="I30" s="211">
        <f>SUMIF(Oct!P:P,A30,Oct!S:S)</f>
        <v>0</v>
      </c>
      <c r="J30" s="210">
        <f>SUMIF(Nov!F:F,A30,Nov!I:I)</f>
        <v>0</v>
      </c>
      <c r="K30" s="211">
        <f>SUMIF(Nov!P:P,A30,Nov!S:S)</f>
        <v>0</v>
      </c>
      <c r="L30" s="210">
        <f>SUMIF(Dec!F:F,A30,Dec!I:I)</f>
        <v>0</v>
      </c>
      <c r="M30" s="211">
        <f>SUMIF(Dec!P:P,A30,Dec!S:S)</f>
        <v>0</v>
      </c>
    </row>
    <row r="31" spans="1:13" ht="9">
      <c r="A31" s="124" t="str">
        <f t="shared" si="0"/>
        <v>Fireworks</v>
      </c>
      <c r="B31" s="210">
        <f>SUMIF(Jul!F:F,A31,Jul!I:I)</f>
        <v>0</v>
      </c>
      <c r="C31" s="211">
        <f>SUMIF(Jul!P:P,A31,Jul!S:S)</f>
        <v>0</v>
      </c>
      <c r="D31" s="210">
        <f>SUMIF(Aug!F:F,A31,Aug!I:I)</f>
        <v>0</v>
      </c>
      <c r="E31" s="211">
        <f>SUMIF(Aug!P:P,A31,Aug!S:S)</f>
        <v>0</v>
      </c>
      <c r="F31" s="210">
        <f>SUMIF(Sep!F:F,A31,Sep!I:I)</f>
        <v>0</v>
      </c>
      <c r="G31" s="211">
        <f>SUMIF(Sep!P:P,A31,Sep!S:S)</f>
        <v>0</v>
      </c>
      <c r="H31" s="210">
        <f>SUMIF(Oct!F:F,A31,Oct!I:I)</f>
        <v>0</v>
      </c>
      <c r="I31" s="211">
        <f>SUMIF(Oct!P:P,A31,Oct!S:S)</f>
        <v>0</v>
      </c>
      <c r="J31" s="210">
        <f>SUMIF(Nov!F:F,A31,Nov!I:I)</f>
        <v>0</v>
      </c>
      <c r="K31" s="211">
        <f>SUMIF(Nov!P:P,A31,Nov!S:S)</f>
        <v>0</v>
      </c>
      <c r="L31" s="210">
        <f>SUMIF(Dec!F:F,A31,Dec!I:I)</f>
        <v>0</v>
      </c>
      <c r="M31" s="211">
        <f>SUMIF(Dec!P:P,A31,Dec!S:S)</f>
        <v>0</v>
      </c>
    </row>
    <row r="32" spans="1:13" ht="9">
      <c r="A32" s="124" t="str">
        <f t="shared" si="0"/>
        <v>House Repair/Maint.</v>
      </c>
      <c r="B32" s="210">
        <f>SUMIF(Jul!F:F,A32,Jul!I:I)</f>
        <v>0</v>
      </c>
      <c r="C32" s="211">
        <f>SUMIF(Jul!P:P,A32,Jul!S:S)</f>
        <v>0</v>
      </c>
      <c r="D32" s="210">
        <f>SUMIF(Aug!F:F,A32,Aug!I:I)</f>
        <v>0</v>
      </c>
      <c r="E32" s="211">
        <f>SUMIF(Aug!P:P,A32,Aug!S:S)</f>
        <v>0</v>
      </c>
      <c r="F32" s="210">
        <f>SUMIF(Sep!F:F,A32,Sep!I:I)</f>
        <v>0</v>
      </c>
      <c r="G32" s="211">
        <f>SUMIF(Sep!P:P,A32,Sep!S:S)</f>
        <v>0</v>
      </c>
      <c r="H32" s="210">
        <f>SUMIF(Oct!F:F,A32,Oct!I:I)</f>
        <v>0</v>
      </c>
      <c r="I32" s="211">
        <f>SUMIF(Oct!P:P,A32,Oct!S:S)</f>
        <v>0</v>
      </c>
      <c r="J32" s="210">
        <f>SUMIF(Nov!F:F,A32,Nov!I:I)</f>
        <v>0</v>
      </c>
      <c r="K32" s="211">
        <f>SUMIF(Nov!P:P,A32,Nov!S:S)</f>
        <v>0</v>
      </c>
      <c r="L32" s="210">
        <f>SUMIF(Dec!F:F,A32,Dec!I:I)</f>
        <v>0</v>
      </c>
      <c r="M32" s="211">
        <f>SUMIF(Dec!P:P,A32,Dec!S:S)</f>
        <v>0</v>
      </c>
    </row>
    <row r="33" spans="1:13" ht="9">
      <c r="A33" s="124" t="str">
        <f t="shared" si="0"/>
        <v>Atmos Energy</v>
      </c>
      <c r="B33" s="210">
        <f>SUMIF(Jul!F:F,A33,Jul!I:I)</f>
        <v>0</v>
      </c>
      <c r="C33" s="211">
        <f>SUMIF(Jul!P:P,A33,Jul!S:S)</f>
        <v>0</v>
      </c>
      <c r="D33" s="210">
        <f>SUMIF(Aug!F:F,A33,Aug!I:I)</f>
        <v>0</v>
      </c>
      <c r="E33" s="211">
        <f>SUMIF(Aug!P:P,A33,Aug!S:S)</f>
        <v>0</v>
      </c>
      <c r="F33" s="210">
        <f>SUMIF(Sep!F:F,A33,Sep!I:I)</f>
        <v>0</v>
      </c>
      <c r="G33" s="211">
        <f>SUMIF(Sep!P:P,A33,Sep!S:S)</f>
        <v>0</v>
      </c>
      <c r="H33" s="210">
        <f>SUMIF(Oct!F:F,A33,Oct!I:I)</f>
        <v>0</v>
      </c>
      <c r="I33" s="211">
        <f>SUMIF(Oct!P:P,A33,Oct!S:S)</f>
        <v>0</v>
      </c>
      <c r="J33" s="210">
        <f>SUMIF(Nov!F:F,A33,Nov!I:I)</f>
        <v>0</v>
      </c>
      <c r="K33" s="211">
        <f>SUMIF(Nov!P:P,A33,Nov!S:S)</f>
        <v>0</v>
      </c>
      <c r="L33" s="210">
        <f>SUMIF(Dec!F:F,A33,Dec!I:I)</f>
        <v>0</v>
      </c>
      <c r="M33" s="211">
        <f>SUMIF(Dec!P:P,A33,Dec!S:S)</f>
        <v>0</v>
      </c>
    </row>
    <row r="34" spans="1:13" ht="9">
      <c r="A34" s="124" t="str">
        <f t="shared" si="0"/>
        <v>Westar Energy</v>
      </c>
      <c r="B34" s="210">
        <f>SUMIF(Jul!F:F,A34,Jul!I:I)</f>
        <v>0</v>
      </c>
      <c r="C34" s="211">
        <f>SUMIF(Jul!P:P,A34,Jul!S:S)</f>
        <v>0</v>
      </c>
      <c r="D34" s="210">
        <f>SUMIF(Aug!F:F,A34,Aug!I:I)</f>
        <v>0</v>
      </c>
      <c r="E34" s="211">
        <f>SUMIF(Aug!P:P,A34,Aug!S:S)</f>
        <v>0</v>
      </c>
      <c r="F34" s="210">
        <f>SUMIF(Sep!F:F,A34,Sep!I:I)</f>
        <v>0</v>
      </c>
      <c r="G34" s="211">
        <f>SUMIF(Sep!P:P,A34,Sep!S:S)</f>
        <v>0</v>
      </c>
      <c r="H34" s="210">
        <f>SUMIF(Oct!F:F,A34,Oct!I:I)</f>
        <v>0</v>
      </c>
      <c r="I34" s="211">
        <f>SUMIF(Oct!P:P,A34,Oct!S:S)</f>
        <v>0</v>
      </c>
      <c r="J34" s="210">
        <f>SUMIF(Nov!F:F,A34,Nov!I:I)</f>
        <v>0</v>
      </c>
      <c r="K34" s="211">
        <f>SUMIF(Nov!P:P,A34,Nov!S:S)</f>
        <v>0</v>
      </c>
      <c r="L34" s="210">
        <f>SUMIF(Dec!F:F,A34,Dec!I:I)</f>
        <v>0</v>
      </c>
      <c r="M34" s="211">
        <f>SUMIF(Dec!P:P,A34,Dec!S:S)</f>
        <v>0</v>
      </c>
    </row>
    <row r="35" spans="1:13" ht="9">
      <c r="A35" s="124" t="str">
        <f t="shared" si="0"/>
        <v>City (Water, Trash)</v>
      </c>
      <c r="B35" s="210">
        <f>SUMIF(Jul!F:F,A35,Jul!I:I)</f>
        <v>0</v>
      </c>
      <c r="C35" s="211">
        <f>SUMIF(Jul!P:P,A35,Jul!S:S)</f>
        <v>0</v>
      </c>
      <c r="D35" s="210">
        <f>SUMIF(Aug!F:F,A35,Aug!I:I)</f>
        <v>0</v>
      </c>
      <c r="E35" s="211">
        <f>SUMIF(Aug!P:P,A35,Aug!S:S)</f>
        <v>0</v>
      </c>
      <c r="F35" s="210">
        <f>SUMIF(Sep!F:F,A35,Sep!I:I)</f>
        <v>0</v>
      </c>
      <c r="G35" s="211">
        <f>SUMIF(Sep!P:P,A35,Sep!S:S)</f>
        <v>0</v>
      </c>
      <c r="H35" s="210">
        <f>SUMIF(Oct!F:F,A35,Oct!I:I)</f>
        <v>0</v>
      </c>
      <c r="I35" s="211">
        <f>SUMIF(Oct!P:P,A35,Oct!S:S)</f>
        <v>0</v>
      </c>
      <c r="J35" s="210">
        <f>SUMIF(Nov!F:F,A35,Nov!I:I)</f>
        <v>0</v>
      </c>
      <c r="K35" s="211">
        <f>SUMIF(Nov!P:P,A35,Nov!S:S)</f>
        <v>0</v>
      </c>
      <c r="L35" s="210">
        <f>SUMIF(Dec!F:F,A35,Dec!I:I)</f>
        <v>0</v>
      </c>
      <c r="M35" s="211">
        <f>SUMIF(Dec!P:P,A35,Dec!S:S)</f>
        <v>0</v>
      </c>
    </row>
    <row r="36" spans="1:13" ht="9">
      <c r="A36" s="124" t="str">
        <f t="shared" si="0"/>
        <v>Phone-AT&amp;T</v>
      </c>
      <c r="B36" s="210">
        <f>SUMIF(Jul!F:F,A36,Jul!I:I)</f>
        <v>0</v>
      </c>
      <c r="C36" s="211">
        <f>SUMIF(Jul!P:P,A36,Jul!S:S)</f>
        <v>0</v>
      </c>
      <c r="D36" s="210">
        <f>SUMIF(Aug!F:F,A36,Aug!I:I)</f>
        <v>0</v>
      </c>
      <c r="E36" s="211">
        <f>SUMIF(Aug!P:P,A36,Aug!S:S)</f>
        <v>0</v>
      </c>
      <c r="F36" s="210">
        <f>SUMIF(Sep!F:F,A36,Sep!I:I)</f>
        <v>0</v>
      </c>
      <c r="G36" s="211">
        <f>SUMIF(Sep!P:P,A36,Sep!S:S)</f>
        <v>0</v>
      </c>
      <c r="H36" s="210">
        <f>SUMIF(Oct!F:F,A36,Oct!I:I)</f>
        <v>0</v>
      </c>
      <c r="I36" s="211">
        <f>SUMIF(Oct!P:P,A36,Oct!S:S)</f>
        <v>0</v>
      </c>
      <c r="J36" s="210">
        <f>SUMIF(Nov!F:F,A36,Nov!I:I)</f>
        <v>0</v>
      </c>
      <c r="K36" s="211">
        <f>SUMIF(Nov!P:P,A36,Nov!S:S)</f>
        <v>0</v>
      </c>
      <c r="L36" s="210">
        <f>SUMIF(Dec!F:F,A36,Dec!I:I)</f>
        <v>0</v>
      </c>
      <c r="M36" s="211">
        <f>SUMIF(Dec!P:P,A36,Dec!S:S)</f>
        <v>0</v>
      </c>
    </row>
    <row r="37" spans="1:13" ht="9">
      <c r="A37" s="124" t="str">
        <f t="shared" si="0"/>
        <v>Cable-Time Warner</v>
      </c>
      <c r="B37" s="210">
        <f>SUMIF(Jul!F:F,A37,Jul!I:I)</f>
        <v>0</v>
      </c>
      <c r="C37" s="211">
        <f>SUMIF(Jul!P:P,A37,Jul!S:S)</f>
        <v>0</v>
      </c>
      <c r="D37" s="210">
        <f>SUMIF(Aug!F:F,A37,Aug!I:I)</f>
        <v>0</v>
      </c>
      <c r="E37" s="211">
        <f>SUMIF(Aug!P:P,A37,Aug!S:S)</f>
        <v>0</v>
      </c>
      <c r="F37" s="210">
        <f>SUMIF(Sep!F:F,A37,Sep!I:I)</f>
        <v>0</v>
      </c>
      <c r="G37" s="211">
        <f>SUMIF(Sep!P:P,A37,Sep!S:S)</f>
        <v>0</v>
      </c>
      <c r="H37" s="210">
        <f>SUMIF(Oct!F:F,A37,Oct!I:I)</f>
        <v>0</v>
      </c>
      <c r="I37" s="211">
        <f>SUMIF(Oct!P:P,A37,Oct!S:S)</f>
        <v>0</v>
      </c>
      <c r="J37" s="210">
        <f>SUMIF(Nov!F:F,A37,Nov!I:I)</f>
        <v>0</v>
      </c>
      <c r="K37" s="211">
        <f>SUMIF(Nov!P:P,A37,Nov!S:S)</f>
        <v>0</v>
      </c>
      <c r="L37" s="210">
        <f>SUMIF(Dec!F:F,A37,Dec!I:I)</f>
        <v>0</v>
      </c>
      <c r="M37" s="211">
        <f>SUMIF(Dec!P:P,A37,Dec!S:S)</f>
        <v>0</v>
      </c>
    </row>
    <row r="38" spans="1:13" ht="9">
      <c r="A38" s="124" t="str">
        <f t="shared" si="0"/>
        <v>Raffle-Gun</v>
      </c>
      <c r="B38" s="210">
        <f>SUMIF(Jul!F:F,A38,Jul!I:I)</f>
        <v>0</v>
      </c>
      <c r="C38" s="211">
        <f>SUMIF(Jul!P:P,A38,Jul!S:S)</f>
        <v>0</v>
      </c>
      <c r="D38" s="210">
        <f>SUMIF(Aug!F:F,A38,Aug!I:I)</f>
        <v>0</v>
      </c>
      <c r="E38" s="211">
        <f>SUMIF(Aug!P:P,A38,Aug!S:S)</f>
        <v>0</v>
      </c>
      <c r="F38" s="210">
        <f>SUMIF(Sep!F:F,A38,Sep!I:I)</f>
        <v>0</v>
      </c>
      <c r="G38" s="211">
        <f>SUMIF(Sep!P:P,A38,Sep!S:S)</f>
        <v>0</v>
      </c>
      <c r="H38" s="210">
        <f>SUMIF(Oct!F:F,A38,Oct!I:I)</f>
        <v>0</v>
      </c>
      <c r="I38" s="211">
        <f>SUMIF(Oct!P:P,A38,Oct!S:S)</f>
        <v>0</v>
      </c>
      <c r="J38" s="210">
        <f>SUMIF(Nov!F:F,A38,Nov!I:I)</f>
        <v>0</v>
      </c>
      <c r="K38" s="211">
        <f>SUMIF(Nov!P:P,A38,Nov!S:S)</f>
        <v>0</v>
      </c>
      <c r="L38" s="210">
        <f>SUMIF(Dec!F:F,A38,Dec!I:I)</f>
        <v>0</v>
      </c>
      <c r="M38" s="211">
        <f>SUMIF(Dec!P:P,A38,Dec!S:S)</f>
        <v>0</v>
      </c>
    </row>
    <row r="39" spans="1:13" ht="9">
      <c r="A39" s="124" t="str">
        <f t="shared" si="0"/>
        <v>Fish Fry</v>
      </c>
      <c r="B39" s="210">
        <f>SUMIF(Jul!F:F,A39,Jul!I:I)</f>
        <v>0</v>
      </c>
      <c r="C39" s="211">
        <f>SUMIF(Jul!P:P,A39,Jul!S:S)</f>
        <v>0</v>
      </c>
      <c r="D39" s="210">
        <f>SUMIF(Aug!F:F,A39,Aug!I:I)</f>
        <v>0</v>
      </c>
      <c r="E39" s="211">
        <f>SUMIF(Aug!P:P,A39,Aug!S:S)</f>
        <v>0</v>
      </c>
      <c r="F39" s="210">
        <f>SUMIF(Sep!F:F,A39,Sep!I:I)</f>
        <v>0</v>
      </c>
      <c r="G39" s="211">
        <f>SUMIF(Sep!P:P,A39,Sep!S:S)</f>
        <v>0</v>
      </c>
      <c r="H39" s="210">
        <f>SUMIF(Oct!F:F,A39,Oct!I:I)</f>
        <v>0</v>
      </c>
      <c r="I39" s="211">
        <f>SUMIF(Oct!P:P,A39,Oct!S:S)</f>
        <v>0</v>
      </c>
      <c r="J39" s="210">
        <f>SUMIF(Nov!F:F,A39,Nov!I:I)</f>
        <v>0</v>
      </c>
      <c r="K39" s="211">
        <f>SUMIF(Nov!P:P,A39,Nov!S:S)</f>
        <v>0</v>
      </c>
      <c r="L39" s="210">
        <f>SUMIF(Dec!F:F,A39,Dec!I:I)</f>
        <v>0</v>
      </c>
      <c r="M39" s="211">
        <f>SUMIF(Dec!P:P,A39,Dec!S:S)</f>
        <v>0</v>
      </c>
    </row>
    <row r="40" spans="1:13" ht="9">
      <c r="A40" s="124" t="str">
        <f t="shared" si="0"/>
        <v>Golf Tournament</v>
      </c>
      <c r="B40" s="210">
        <f>SUMIF(Jul!F:F,A40,Jul!I:I)</f>
        <v>0</v>
      </c>
      <c r="C40" s="211">
        <f>SUMIF(Jul!P:P,A40,Jul!S:S)</f>
        <v>0</v>
      </c>
      <c r="D40" s="210">
        <f>SUMIF(Aug!F:F,A40,Aug!I:I)</f>
        <v>0</v>
      </c>
      <c r="E40" s="211">
        <f>SUMIF(Aug!P:P,A40,Aug!S:S)</f>
        <v>0</v>
      </c>
      <c r="F40" s="210">
        <f>SUMIF(Sep!F:F,A40,Sep!I:I)</f>
        <v>0</v>
      </c>
      <c r="G40" s="211">
        <f>SUMIF(Sep!P:P,A40,Sep!S:S)</f>
        <v>0</v>
      </c>
      <c r="H40" s="210">
        <f>SUMIF(Oct!F:F,A40,Oct!I:I)</f>
        <v>0</v>
      </c>
      <c r="I40" s="211">
        <f>SUMIF(Oct!P:P,A40,Oct!S:S)</f>
        <v>0</v>
      </c>
      <c r="J40" s="210">
        <f>SUMIF(Nov!F:F,A40,Nov!I:I)</f>
        <v>0</v>
      </c>
      <c r="K40" s="211">
        <f>SUMIF(Nov!P:P,A40,Nov!S:S)</f>
        <v>0</v>
      </c>
      <c r="L40" s="210">
        <f>SUMIF(Dec!F:F,A40,Dec!I:I)</f>
        <v>0</v>
      </c>
      <c r="M40" s="211">
        <f>SUMIF(Dec!P:P,A40,Dec!S:S)</f>
        <v>0</v>
      </c>
    </row>
    <row r="41" spans="1:13" ht="9">
      <c r="A41" s="124" t="str">
        <f t="shared" si="0"/>
        <v>Spagetti Dinner</v>
      </c>
      <c r="B41" s="210">
        <f>SUMIF(Jul!F:F,A41,Jul!I:I)</f>
        <v>0</v>
      </c>
      <c r="C41" s="211">
        <f>SUMIF(Jul!P:P,A41,Jul!S:S)</f>
        <v>0</v>
      </c>
      <c r="D41" s="210">
        <f>SUMIF(Aug!F:F,A41,Aug!I:I)</f>
        <v>0</v>
      </c>
      <c r="E41" s="211">
        <f>SUMIF(Aug!P:P,A41,Aug!S:S)</f>
        <v>0</v>
      </c>
      <c r="F41" s="210">
        <f>SUMIF(Sep!F:F,A41,Sep!I:I)</f>
        <v>0</v>
      </c>
      <c r="G41" s="211">
        <f>SUMIF(Sep!P:P,A41,Sep!S:S)</f>
        <v>0</v>
      </c>
      <c r="H41" s="210">
        <f>SUMIF(Oct!F:F,A41,Oct!I:I)</f>
        <v>0</v>
      </c>
      <c r="I41" s="211">
        <f>SUMIF(Oct!P:P,A41,Oct!S:S)</f>
        <v>0</v>
      </c>
      <c r="J41" s="210">
        <f>SUMIF(Nov!F:F,A41,Nov!I:I)</f>
        <v>0</v>
      </c>
      <c r="K41" s="211">
        <f>SUMIF(Nov!P:P,A41,Nov!S:S)</f>
        <v>0</v>
      </c>
      <c r="L41" s="210">
        <f>SUMIF(Dec!F:F,A41,Dec!I:I)</f>
        <v>0</v>
      </c>
      <c r="M41" s="211">
        <f>SUMIF(Dec!P:P,A41,Dec!S:S)</f>
        <v>0</v>
      </c>
    </row>
    <row r="42" spans="1:13" ht="9">
      <c r="A42" s="124" t="str">
        <f t="shared" si="0"/>
        <v>Bricks</v>
      </c>
      <c r="B42" s="210">
        <f>SUMIF(Jul!F:F,A42,Jul!I:I)</f>
        <v>0</v>
      </c>
      <c r="C42" s="211">
        <f>SUMIF(Jul!P:P,A42,Jul!S:S)</f>
        <v>0</v>
      </c>
      <c r="D42" s="210">
        <f>SUMIF(Aug!F:F,A42,Aug!I:I)</f>
        <v>0</v>
      </c>
      <c r="E42" s="211">
        <f>SUMIF(Aug!P:P,A42,Aug!S:S)</f>
        <v>0</v>
      </c>
      <c r="F42" s="210">
        <f>SUMIF(Sep!F:F,A42,Sep!I:I)</f>
        <v>0</v>
      </c>
      <c r="G42" s="211">
        <f>SUMIF(Sep!P:P,A42,Sep!S:S)</f>
        <v>0</v>
      </c>
      <c r="H42" s="210">
        <f>SUMIF(Oct!F:F,A42,Oct!I:I)</f>
        <v>0</v>
      </c>
      <c r="I42" s="211">
        <f>SUMIF(Oct!P:P,A42,Oct!S:S)</f>
        <v>0</v>
      </c>
      <c r="J42" s="210">
        <f>SUMIF(Nov!F:F,A42,Nov!I:I)</f>
        <v>0</v>
      </c>
      <c r="K42" s="211">
        <f>SUMIF(Nov!P:P,A42,Nov!S:S)</f>
        <v>0</v>
      </c>
      <c r="L42" s="210">
        <f>SUMIF(Dec!F:F,A42,Dec!I:I)</f>
        <v>0</v>
      </c>
      <c r="M42" s="211">
        <f>SUMIF(Dec!P:P,A42,Dec!S:S)</f>
        <v>0</v>
      </c>
    </row>
    <row r="44" spans="1:14" ht="9">
      <c r="A44" s="286" t="s">
        <v>240</v>
      </c>
      <c r="B44" s="120" t="s">
        <v>242</v>
      </c>
      <c r="C44" s="120" t="s">
        <v>243</v>
      </c>
      <c r="D44" s="120" t="s">
        <v>244</v>
      </c>
      <c r="E44" s="120" t="s">
        <v>245</v>
      </c>
      <c r="F44" s="120" t="s">
        <v>333</v>
      </c>
      <c r="G44" s="120" t="s">
        <v>246</v>
      </c>
      <c r="H44" s="120" t="s">
        <v>247</v>
      </c>
      <c r="I44" s="120" t="s">
        <v>248</v>
      </c>
      <c r="J44" s="120" t="s">
        <v>249</v>
      </c>
      <c r="K44" s="120" t="s">
        <v>250</v>
      </c>
      <c r="L44" s="120" t="s">
        <v>251</v>
      </c>
      <c r="M44" s="120" t="s">
        <v>252</v>
      </c>
      <c r="N44" s="125" t="s">
        <v>253</v>
      </c>
    </row>
    <row r="45" spans="1:16" s="68" customFormat="1" ht="9">
      <c r="A45" s="287"/>
      <c r="B45" s="118" t="s">
        <v>241</v>
      </c>
      <c r="C45" s="209" t="s">
        <v>241</v>
      </c>
      <c r="D45" s="209" t="s">
        <v>241</v>
      </c>
      <c r="E45" s="209" t="s">
        <v>241</v>
      </c>
      <c r="F45" s="209" t="s">
        <v>241</v>
      </c>
      <c r="G45" s="209" t="s">
        <v>241</v>
      </c>
      <c r="H45" s="209" t="s">
        <v>241</v>
      </c>
      <c r="I45" s="209" t="s">
        <v>241</v>
      </c>
      <c r="J45" s="209" t="s">
        <v>241</v>
      </c>
      <c r="K45" s="209" t="s">
        <v>241</v>
      </c>
      <c r="L45" s="209" t="s">
        <v>241</v>
      </c>
      <c r="M45" s="209" t="s">
        <v>241</v>
      </c>
      <c r="N45" s="126" t="s">
        <v>184</v>
      </c>
      <c r="O45" s="66"/>
      <c r="P45" s="66"/>
    </row>
    <row r="46" spans="1:14" ht="9">
      <c r="A46" s="124" t="str">
        <f aca="true" t="shared" si="1" ref="A46:A63">A4</f>
        <v>Central States</v>
      </c>
      <c r="B46" s="120">
        <f aca="true" t="shared" si="2" ref="B46:B63">B4-C4</f>
        <v>0</v>
      </c>
      <c r="C46" s="210">
        <f aca="true" t="shared" si="3" ref="C46:C63">D4-E4</f>
        <v>0</v>
      </c>
      <c r="D46" s="210">
        <f aca="true" t="shared" si="4" ref="D46:D63">F4-G4</f>
        <v>0</v>
      </c>
      <c r="E46" s="210">
        <f aca="true" t="shared" si="5" ref="E46:E63">H4-I4</f>
        <v>0</v>
      </c>
      <c r="F46" s="210">
        <f aca="true" t="shared" si="6" ref="F46:F63">J4-K4</f>
        <v>0</v>
      </c>
      <c r="G46" s="269">
        <f aca="true" t="shared" si="7" ref="G46:G63">L4-M4</f>
        <v>0</v>
      </c>
      <c r="H46" s="210">
        <f aca="true" t="shared" si="8" ref="H46:H63">B25-C25</f>
        <v>0</v>
      </c>
      <c r="I46" s="210">
        <f aca="true" t="shared" si="9" ref="I46:I63">D25-E25</f>
        <v>0</v>
      </c>
      <c r="J46" s="210">
        <f aca="true" t="shared" si="10" ref="J46:J63">F25-G25</f>
        <v>0</v>
      </c>
      <c r="K46" s="210">
        <f aca="true" t="shared" si="11" ref="K46:K63">H25-I25</f>
        <v>0</v>
      </c>
      <c r="L46" s="210">
        <f aca="true" t="shared" si="12" ref="L46:L63">J25-K25</f>
        <v>0</v>
      </c>
      <c r="M46" s="210">
        <f aca="true" t="shared" si="13" ref="M46:M63">L25-M25</f>
        <v>0</v>
      </c>
      <c r="N46" s="127">
        <f aca="true" t="shared" si="14" ref="N46:N63">SUM(B46:M46)</f>
        <v>0</v>
      </c>
    </row>
    <row r="47" spans="1:14" ht="9">
      <c r="A47" s="124" t="str">
        <f t="shared" si="1"/>
        <v>Crawford Sales</v>
      </c>
      <c r="B47" s="120">
        <f t="shared" si="2"/>
        <v>-822.55</v>
      </c>
      <c r="C47" s="210">
        <f t="shared" si="3"/>
        <v>0</v>
      </c>
      <c r="D47" s="210">
        <f t="shared" si="4"/>
        <v>0</v>
      </c>
      <c r="E47" s="210">
        <f t="shared" si="5"/>
        <v>0</v>
      </c>
      <c r="F47" s="210">
        <f t="shared" si="6"/>
        <v>0</v>
      </c>
      <c r="G47" s="269">
        <f t="shared" si="7"/>
        <v>0</v>
      </c>
      <c r="H47" s="210">
        <f t="shared" si="8"/>
        <v>0</v>
      </c>
      <c r="I47" s="210">
        <f t="shared" si="9"/>
        <v>0</v>
      </c>
      <c r="J47" s="210">
        <f t="shared" si="10"/>
        <v>0</v>
      </c>
      <c r="K47" s="210">
        <f t="shared" si="11"/>
        <v>0</v>
      </c>
      <c r="L47" s="210">
        <f t="shared" si="12"/>
        <v>0</v>
      </c>
      <c r="M47" s="210">
        <f t="shared" si="13"/>
        <v>0</v>
      </c>
      <c r="N47" s="127">
        <f t="shared" si="14"/>
        <v>-822.55</v>
      </c>
    </row>
    <row r="48" spans="1:14" ht="9">
      <c r="A48" s="124" t="str">
        <f t="shared" si="1"/>
        <v>Midwest Distributing</v>
      </c>
      <c r="B48" s="120">
        <f t="shared" si="2"/>
        <v>-167.5</v>
      </c>
      <c r="C48" s="210">
        <f t="shared" si="3"/>
        <v>0</v>
      </c>
      <c r="D48" s="210">
        <f t="shared" si="4"/>
        <v>0</v>
      </c>
      <c r="E48" s="210">
        <f t="shared" si="5"/>
        <v>0</v>
      </c>
      <c r="F48" s="210">
        <f t="shared" si="6"/>
        <v>0</v>
      </c>
      <c r="G48" s="269">
        <f t="shared" si="7"/>
        <v>0</v>
      </c>
      <c r="H48" s="210">
        <f t="shared" si="8"/>
        <v>0</v>
      </c>
      <c r="I48" s="210">
        <f t="shared" si="9"/>
        <v>0</v>
      </c>
      <c r="J48" s="210">
        <f t="shared" si="10"/>
        <v>0</v>
      </c>
      <c r="K48" s="210">
        <f t="shared" si="11"/>
        <v>0</v>
      </c>
      <c r="L48" s="210">
        <f t="shared" si="12"/>
        <v>0</v>
      </c>
      <c r="M48" s="210">
        <f t="shared" si="13"/>
        <v>0</v>
      </c>
      <c r="N48" s="127">
        <f t="shared" si="14"/>
        <v>-167.5</v>
      </c>
    </row>
    <row r="49" spans="1:14" ht="9">
      <c r="A49" s="124" t="str">
        <f t="shared" si="1"/>
        <v>Miller Distributing</v>
      </c>
      <c r="B49" s="120">
        <f t="shared" si="2"/>
        <v>0</v>
      </c>
      <c r="C49" s="210">
        <f t="shared" si="3"/>
        <v>0</v>
      </c>
      <c r="D49" s="210">
        <f t="shared" si="4"/>
        <v>0</v>
      </c>
      <c r="E49" s="210">
        <f t="shared" si="5"/>
        <v>0</v>
      </c>
      <c r="F49" s="210">
        <f t="shared" si="6"/>
        <v>0</v>
      </c>
      <c r="G49" s="269">
        <f t="shared" si="7"/>
        <v>0</v>
      </c>
      <c r="H49" s="210">
        <f t="shared" si="8"/>
        <v>0</v>
      </c>
      <c r="I49" s="210">
        <f t="shared" si="9"/>
        <v>0</v>
      </c>
      <c r="J49" s="210">
        <f t="shared" si="10"/>
        <v>0</v>
      </c>
      <c r="K49" s="210">
        <f t="shared" si="11"/>
        <v>0</v>
      </c>
      <c r="L49" s="210">
        <f t="shared" si="12"/>
        <v>0</v>
      </c>
      <c r="M49" s="210">
        <f t="shared" si="13"/>
        <v>0</v>
      </c>
      <c r="N49" s="127">
        <f t="shared" si="14"/>
        <v>0</v>
      </c>
    </row>
    <row r="50" spans="1:14" ht="9">
      <c r="A50" s="124" t="str">
        <f t="shared" si="1"/>
        <v>Sam's Club</v>
      </c>
      <c r="B50" s="120">
        <f t="shared" si="2"/>
        <v>-136.63</v>
      </c>
      <c r="C50" s="210">
        <f t="shared" si="3"/>
        <v>0</v>
      </c>
      <c r="D50" s="210">
        <f t="shared" si="4"/>
        <v>0</v>
      </c>
      <c r="E50" s="210">
        <f t="shared" si="5"/>
        <v>0</v>
      </c>
      <c r="F50" s="210">
        <f t="shared" si="6"/>
        <v>0</v>
      </c>
      <c r="G50" s="269">
        <f t="shared" si="7"/>
        <v>0</v>
      </c>
      <c r="H50" s="210">
        <f t="shared" si="8"/>
        <v>0</v>
      </c>
      <c r="I50" s="210">
        <f t="shared" si="9"/>
        <v>0</v>
      </c>
      <c r="J50" s="210">
        <f t="shared" si="10"/>
        <v>0</v>
      </c>
      <c r="K50" s="210">
        <f t="shared" si="11"/>
        <v>0</v>
      </c>
      <c r="L50" s="210">
        <f t="shared" si="12"/>
        <v>0</v>
      </c>
      <c r="M50" s="210">
        <f t="shared" si="13"/>
        <v>0</v>
      </c>
      <c r="N50" s="127">
        <f t="shared" si="14"/>
        <v>-136.63</v>
      </c>
    </row>
    <row r="51" spans="1:14" ht="9">
      <c r="A51" s="124" t="str">
        <f t="shared" si="1"/>
        <v>Chili Dinner</v>
      </c>
      <c r="B51" s="120">
        <f t="shared" si="2"/>
        <v>0</v>
      </c>
      <c r="C51" s="210">
        <f t="shared" si="3"/>
        <v>0</v>
      </c>
      <c r="D51" s="210">
        <f t="shared" si="4"/>
        <v>0</v>
      </c>
      <c r="E51" s="210">
        <f t="shared" si="5"/>
        <v>0</v>
      </c>
      <c r="F51" s="210">
        <f t="shared" si="6"/>
        <v>0</v>
      </c>
      <c r="G51" s="269">
        <f t="shared" si="7"/>
        <v>0</v>
      </c>
      <c r="H51" s="210">
        <f t="shared" si="8"/>
        <v>0</v>
      </c>
      <c r="I51" s="210">
        <f t="shared" si="9"/>
        <v>0</v>
      </c>
      <c r="J51" s="210">
        <f t="shared" si="10"/>
        <v>0</v>
      </c>
      <c r="K51" s="210">
        <f t="shared" si="11"/>
        <v>0</v>
      </c>
      <c r="L51" s="210">
        <f t="shared" si="12"/>
        <v>0</v>
      </c>
      <c r="M51" s="210">
        <f t="shared" si="13"/>
        <v>0</v>
      </c>
      <c r="N51" s="127">
        <f t="shared" si="14"/>
        <v>0</v>
      </c>
    </row>
    <row r="52" spans="1:14" ht="9">
      <c r="A52" s="124" t="str">
        <f t="shared" si="1"/>
        <v>Fireworks</v>
      </c>
      <c r="B52" s="120">
        <f t="shared" si="2"/>
        <v>0</v>
      </c>
      <c r="C52" s="210">
        <f t="shared" si="3"/>
        <v>0</v>
      </c>
      <c r="D52" s="210">
        <f t="shared" si="4"/>
        <v>0</v>
      </c>
      <c r="E52" s="210">
        <f t="shared" si="5"/>
        <v>0</v>
      </c>
      <c r="F52" s="210">
        <f t="shared" si="6"/>
        <v>0</v>
      </c>
      <c r="G52" s="269">
        <f t="shared" si="7"/>
        <v>0</v>
      </c>
      <c r="H52" s="210">
        <f t="shared" si="8"/>
        <v>0</v>
      </c>
      <c r="I52" s="210">
        <f t="shared" si="9"/>
        <v>0</v>
      </c>
      <c r="J52" s="210">
        <f t="shared" si="10"/>
        <v>0</v>
      </c>
      <c r="K52" s="210">
        <f t="shared" si="11"/>
        <v>0</v>
      </c>
      <c r="L52" s="210">
        <f t="shared" si="12"/>
        <v>0</v>
      </c>
      <c r="M52" s="210">
        <f t="shared" si="13"/>
        <v>0</v>
      </c>
      <c r="N52" s="127">
        <f t="shared" si="14"/>
        <v>0</v>
      </c>
    </row>
    <row r="53" spans="1:14" ht="9">
      <c r="A53" s="124" t="str">
        <f t="shared" si="1"/>
        <v>House Repair/Maint.</v>
      </c>
      <c r="B53" s="120">
        <f t="shared" si="2"/>
        <v>0</v>
      </c>
      <c r="C53" s="210">
        <f t="shared" si="3"/>
        <v>0</v>
      </c>
      <c r="D53" s="210">
        <f t="shared" si="4"/>
        <v>0</v>
      </c>
      <c r="E53" s="210">
        <f t="shared" si="5"/>
        <v>0</v>
      </c>
      <c r="F53" s="210">
        <f t="shared" si="6"/>
        <v>0</v>
      </c>
      <c r="G53" s="269">
        <f t="shared" si="7"/>
        <v>0</v>
      </c>
      <c r="H53" s="210">
        <f t="shared" si="8"/>
        <v>0</v>
      </c>
      <c r="I53" s="210">
        <f t="shared" si="9"/>
        <v>0</v>
      </c>
      <c r="J53" s="210">
        <f t="shared" si="10"/>
        <v>0</v>
      </c>
      <c r="K53" s="210">
        <f t="shared" si="11"/>
        <v>0</v>
      </c>
      <c r="L53" s="210">
        <f t="shared" si="12"/>
        <v>0</v>
      </c>
      <c r="M53" s="210">
        <f t="shared" si="13"/>
        <v>0</v>
      </c>
      <c r="N53" s="127">
        <f t="shared" si="14"/>
        <v>0</v>
      </c>
    </row>
    <row r="54" spans="1:14" ht="9">
      <c r="A54" s="124" t="str">
        <f t="shared" si="1"/>
        <v>Atmos Energy</v>
      </c>
      <c r="B54" s="120">
        <f t="shared" si="2"/>
        <v>-415</v>
      </c>
      <c r="C54" s="210">
        <f t="shared" si="3"/>
        <v>0</v>
      </c>
      <c r="D54" s="210">
        <f t="shared" si="4"/>
        <v>0</v>
      </c>
      <c r="E54" s="210">
        <f t="shared" si="5"/>
        <v>0</v>
      </c>
      <c r="F54" s="210">
        <f t="shared" si="6"/>
        <v>0</v>
      </c>
      <c r="G54" s="269">
        <f t="shared" si="7"/>
        <v>0</v>
      </c>
      <c r="H54" s="210">
        <f t="shared" si="8"/>
        <v>0</v>
      </c>
      <c r="I54" s="210">
        <f t="shared" si="9"/>
        <v>0</v>
      </c>
      <c r="J54" s="210">
        <f t="shared" si="10"/>
        <v>0</v>
      </c>
      <c r="K54" s="210">
        <f t="shared" si="11"/>
        <v>0</v>
      </c>
      <c r="L54" s="210">
        <f t="shared" si="12"/>
        <v>0</v>
      </c>
      <c r="M54" s="210">
        <f t="shared" si="13"/>
        <v>0</v>
      </c>
      <c r="N54" s="127">
        <f t="shared" si="14"/>
        <v>-415</v>
      </c>
    </row>
    <row r="55" spans="1:14" ht="9">
      <c r="A55" s="124" t="str">
        <f t="shared" si="1"/>
        <v>Westar Energy</v>
      </c>
      <c r="B55" s="120">
        <f t="shared" si="2"/>
        <v>-393.84</v>
      </c>
      <c r="C55" s="210">
        <f t="shared" si="3"/>
        <v>0</v>
      </c>
      <c r="D55" s="210">
        <f t="shared" si="4"/>
        <v>0</v>
      </c>
      <c r="E55" s="210">
        <f t="shared" si="5"/>
        <v>0</v>
      </c>
      <c r="F55" s="210">
        <f t="shared" si="6"/>
        <v>0</v>
      </c>
      <c r="G55" s="269">
        <f t="shared" si="7"/>
        <v>0</v>
      </c>
      <c r="H55" s="210">
        <f t="shared" si="8"/>
        <v>0</v>
      </c>
      <c r="I55" s="210">
        <f t="shared" si="9"/>
        <v>0</v>
      </c>
      <c r="J55" s="210">
        <f t="shared" si="10"/>
        <v>0</v>
      </c>
      <c r="K55" s="210">
        <f t="shared" si="11"/>
        <v>0</v>
      </c>
      <c r="L55" s="210">
        <f t="shared" si="12"/>
        <v>0</v>
      </c>
      <c r="M55" s="210">
        <f t="shared" si="13"/>
        <v>0</v>
      </c>
      <c r="N55" s="127">
        <f t="shared" si="14"/>
        <v>-393.84</v>
      </c>
    </row>
    <row r="56" spans="1:14" ht="9">
      <c r="A56" s="124" t="str">
        <f t="shared" si="1"/>
        <v>City (Water, Trash)</v>
      </c>
      <c r="B56" s="120">
        <f t="shared" si="2"/>
        <v>-101</v>
      </c>
      <c r="C56" s="210">
        <f t="shared" si="3"/>
        <v>0</v>
      </c>
      <c r="D56" s="210">
        <f t="shared" si="4"/>
        <v>0</v>
      </c>
      <c r="E56" s="210">
        <f t="shared" si="5"/>
        <v>0</v>
      </c>
      <c r="F56" s="210">
        <f t="shared" si="6"/>
        <v>0</v>
      </c>
      <c r="G56" s="269">
        <f t="shared" si="7"/>
        <v>0</v>
      </c>
      <c r="H56" s="210">
        <f t="shared" si="8"/>
        <v>0</v>
      </c>
      <c r="I56" s="210">
        <f t="shared" si="9"/>
        <v>0</v>
      </c>
      <c r="J56" s="210">
        <f t="shared" si="10"/>
        <v>0</v>
      </c>
      <c r="K56" s="210">
        <f t="shared" si="11"/>
        <v>0</v>
      </c>
      <c r="L56" s="210">
        <f t="shared" si="12"/>
        <v>0</v>
      </c>
      <c r="M56" s="210">
        <f t="shared" si="13"/>
        <v>0</v>
      </c>
      <c r="N56" s="127">
        <f t="shared" si="14"/>
        <v>-101</v>
      </c>
    </row>
    <row r="57" spans="1:14" ht="9">
      <c r="A57" s="124" t="str">
        <f t="shared" si="1"/>
        <v>Phone-AT&amp;T</v>
      </c>
      <c r="B57" s="120">
        <f t="shared" si="2"/>
        <v>-49.13</v>
      </c>
      <c r="C57" s="210">
        <f t="shared" si="3"/>
        <v>0</v>
      </c>
      <c r="D57" s="210">
        <f t="shared" si="4"/>
        <v>0</v>
      </c>
      <c r="E57" s="210">
        <f t="shared" si="5"/>
        <v>0</v>
      </c>
      <c r="F57" s="210">
        <f t="shared" si="6"/>
        <v>0</v>
      </c>
      <c r="G57" s="269">
        <f t="shared" si="7"/>
        <v>0</v>
      </c>
      <c r="H57" s="210">
        <f t="shared" si="8"/>
        <v>0</v>
      </c>
      <c r="I57" s="210">
        <f t="shared" si="9"/>
        <v>0</v>
      </c>
      <c r="J57" s="210">
        <f t="shared" si="10"/>
        <v>0</v>
      </c>
      <c r="K57" s="210">
        <f t="shared" si="11"/>
        <v>0</v>
      </c>
      <c r="L57" s="210">
        <f t="shared" si="12"/>
        <v>0</v>
      </c>
      <c r="M57" s="210">
        <f t="shared" si="13"/>
        <v>0</v>
      </c>
      <c r="N57" s="127">
        <f t="shared" si="14"/>
        <v>-49.13</v>
      </c>
    </row>
    <row r="58" spans="1:14" ht="9">
      <c r="A58" s="124" t="str">
        <f t="shared" si="1"/>
        <v>Cable-Time Warner</v>
      </c>
      <c r="B58" s="120">
        <f t="shared" si="2"/>
        <v>-84.47</v>
      </c>
      <c r="C58" s="210">
        <f t="shared" si="3"/>
        <v>0</v>
      </c>
      <c r="D58" s="210">
        <f t="shared" si="4"/>
        <v>0</v>
      </c>
      <c r="E58" s="210">
        <f t="shared" si="5"/>
        <v>0</v>
      </c>
      <c r="F58" s="210">
        <f t="shared" si="6"/>
        <v>0</v>
      </c>
      <c r="G58" s="269">
        <f t="shared" si="7"/>
        <v>0</v>
      </c>
      <c r="H58" s="210">
        <f t="shared" si="8"/>
        <v>0</v>
      </c>
      <c r="I58" s="210">
        <f t="shared" si="9"/>
        <v>0</v>
      </c>
      <c r="J58" s="210">
        <f t="shared" si="10"/>
        <v>0</v>
      </c>
      <c r="K58" s="210">
        <f t="shared" si="11"/>
        <v>0</v>
      </c>
      <c r="L58" s="210">
        <f t="shared" si="12"/>
        <v>0</v>
      </c>
      <c r="M58" s="210">
        <f t="shared" si="13"/>
        <v>0</v>
      </c>
      <c r="N58" s="127">
        <f t="shared" si="14"/>
        <v>-84.47</v>
      </c>
    </row>
    <row r="59" spans="1:14" ht="9">
      <c r="A59" s="124" t="str">
        <f t="shared" si="1"/>
        <v>Raffle-Gun</v>
      </c>
      <c r="B59" s="120">
        <f t="shared" si="2"/>
        <v>0</v>
      </c>
      <c r="C59" s="210">
        <f t="shared" si="3"/>
        <v>0</v>
      </c>
      <c r="D59" s="210">
        <f t="shared" si="4"/>
        <v>0</v>
      </c>
      <c r="E59" s="210">
        <f t="shared" si="5"/>
        <v>0</v>
      </c>
      <c r="F59" s="210">
        <f t="shared" si="6"/>
        <v>0</v>
      </c>
      <c r="G59" s="269">
        <f t="shared" si="7"/>
        <v>0</v>
      </c>
      <c r="H59" s="210">
        <f t="shared" si="8"/>
        <v>0</v>
      </c>
      <c r="I59" s="210">
        <f t="shared" si="9"/>
        <v>0</v>
      </c>
      <c r="J59" s="210">
        <f t="shared" si="10"/>
        <v>0</v>
      </c>
      <c r="K59" s="210">
        <f t="shared" si="11"/>
        <v>0</v>
      </c>
      <c r="L59" s="210">
        <f t="shared" si="12"/>
        <v>0</v>
      </c>
      <c r="M59" s="210">
        <f t="shared" si="13"/>
        <v>0</v>
      </c>
      <c r="N59" s="127">
        <f t="shared" si="14"/>
        <v>0</v>
      </c>
    </row>
    <row r="60" spans="1:14" ht="9">
      <c r="A60" s="124" t="str">
        <f t="shared" si="1"/>
        <v>Fish Fry</v>
      </c>
      <c r="B60" s="120">
        <f t="shared" si="2"/>
        <v>0</v>
      </c>
      <c r="C60" s="210">
        <f t="shared" si="3"/>
        <v>0</v>
      </c>
      <c r="D60" s="210">
        <f t="shared" si="4"/>
        <v>0</v>
      </c>
      <c r="E60" s="210">
        <f t="shared" si="5"/>
        <v>0</v>
      </c>
      <c r="F60" s="210">
        <f t="shared" si="6"/>
        <v>0</v>
      </c>
      <c r="G60" s="269">
        <f t="shared" si="7"/>
        <v>0</v>
      </c>
      <c r="H60" s="210">
        <f t="shared" si="8"/>
        <v>0</v>
      </c>
      <c r="I60" s="210">
        <f t="shared" si="9"/>
        <v>0</v>
      </c>
      <c r="J60" s="210">
        <f t="shared" si="10"/>
        <v>0</v>
      </c>
      <c r="K60" s="210">
        <f t="shared" si="11"/>
        <v>0</v>
      </c>
      <c r="L60" s="210">
        <f t="shared" si="12"/>
        <v>0</v>
      </c>
      <c r="M60" s="210">
        <f t="shared" si="13"/>
        <v>0</v>
      </c>
      <c r="N60" s="127">
        <f t="shared" si="14"/>
        <v>0</v>
      </c>
    </row>
    <row r="61" spans="1:14" ht="9">
      <c r="A61" s="124" t="str">
        <f t="shared" si="1"/>
        <v>Golf Tournament</v>
      </c>
      <c r="B61" s="120">
        <f t="shared" si="2"/>
        <v>0</v>
      </c>
      <c r="C61" s="210">
        <f t="shared" si="3"/>
        <v>0</v>
      </c>
      <c r="D61" s="210">
        <f t="shared" si="4"/>
        <v>0</v>
      </c>
      <c r="E61" s="210">
        <f t="shared" si="5"/>
        <v>0</v>
      </c>
      <c r="F61" s="210">
        <f t="shared" si="6"/>
        <v>0</v>
      </c>
      <c r="G61" s="269">
        <f t="shared" si="7"/>
        <v>0</v>
      </c>
      <c r="H61" s="210">
        <f t="shared" si="8"/>
        <v>0</v>
      </c>
      <c r="I61" s="210">
        <f t="shared" si="9"/>
        <v>0</v>
      </c>
      <c r="J61" s="210">
        <f t="shared" si="10"/>
        <v>0</v>
      </c>
      <c r="K61" s="210">
        <f t="shared" si="11"/>
        <v>0</v>
      </c>
      <c r="L61" s="210">
        <f t="shared" si="12"/>
        <v>0</v>
      </c>
      <c r="M61" s="210">
        <f t="shared" si="13"/>
        <v>0</v>
      </c>
      <c r="N61" s="127">
        <f t="shared" si="14"/>
        <v>0</v>
      </c>
    </row>
    <row r="62" spans="1:14" ht="9">
      <c r="A62" s="124" t="str">
        <f t="shared" si="1"/>
        <v>Spagetti Dinner</v>
      </c>
      <c r="B62" s="120">
        <f t="shared" si="2"/>
        <v>0</v>
      </c>
      <c r="C62" s="210">
        <f t="shared" si="3"/>
        <v>0</v>
      </c>
      <c r="D62" s="210">
        <f t="shared" si="4"/>
        <v>0</v>
      </c>
      <c r="E62" s="210">
        <f t="shared" si="5"/>
        <v>0</v>
      </c>
      <c r="F62" s="210">
        <f t="shared" si="6"/>
        <v>0</v>
      </c>
      <c r="G62" s="269">
        <f t="shared" si="7"/>
        <v>0</v>
      </c>
      <c r="H62" s="210">
        <f t="shared" si="8"/>
        <v>0</v>
      </c>
      <c r="I62" s="210">
        <f t="shared" si="9"/>
        <v>0</v>
      </c>
      <c r="J62" s="210">
        <f t="shared" si="10"/>
        <v>0</v>
      </c>
      <c r="K62" s="210">
        <f t="shared" si="11"/>
        <v>0</v>
      </c>
      <c r="L62" s="210">
        <f t="shared" si="12"/>
        <v>0</v>
      </c>
      <c r="M62" s="210">
        <f t="shared" si="13"/>
        <v>0</v>
      </c>
      <c r="N62" s="127">
        <f t="shared" si="14"/>
        <v>0</v>
      </c>
    </row>
    <row r="63" spans="1:14" ht="9">
      <c r="A63" s="124" t="str">
        <f t="shared" si="1"/>
        <v>Bricks</v>
      </c>
      <c r="B63" s="120">
        <f t="shared" si="2"/>
        <v>0</v>
      </c>
      <c r="C63" s="210">
        <f t="shared" si="3"/>
        <v>0</v>
      </c>
      <c r="D63" s="210">
        <f t="shared" si="4"/>
        <v>0</v>
      </c>
      <c r="E63" s="210">
        <f t="shared" si="5"/>
        <v>0</v>
      </c>
      <c r="F63" s="210">
        <f t="shared" si="6"/>
        <v>0</v>
      </c>
      <c r="G63" s="269">
        <f t="shared" si="7"/>
        <v>0</v>
      </c>
      <c r="H63" s="210">
        <f t="shared" si="8"/>
        <v>0</v>
      </c>
      <c r="I63" s="210">
        <f t="shared" si="9"/>
        <v>0</v>
      </c>
      <c r="J63" s="210">
        <f t="shared" si="10"/>
        <v>0</v>
      </c>
      <c r="K63" s="210">
        <f t="shared" si="11"/>
        <v>0</v>
      </c>
      <c r="L63" s="210">
        <f t="shared" si="12"/>
        <v>0</v>
      </c>
      <c r="M63" s="210">
        <f t="shared" si="13"/>
        <v>0</v>
      </c>
      <c r="N63" s="127">
        <f t="shared" si="14"/>
        <v>0</v>
      </c>
    </row>
  </sheetData>
  <sheetProtection/>
  <mergeCells count="15">
    <mergeCell ref="L2:M2"/>
    <mergeCell ref="H23:I23"/>
    <mergeCell ref="J23:K23"/>
    <mergeCell ref="L23:M23"/>
    <mergeCell ref="A44:A45"/>
    <mergeCell ref="B2:C2"/>
    <mergeCell ref="D2:E2"/>
    <mergeCell ref="F2:G2"/>
    <mergeCell ref="H2:I2"/>
    <mergeCell ref="B23:C23"/>
    <mergeCell ref="D23:E23"/>
    <mergeCell ref="F23:G23"/>
    <mergeCell ref="A2:A3"/>
    <mergeCell ref="A23:A24"/>
    <mergeCell ref="J2:K2"/>
  </mergeCells>
  <dataValidations count="1">
    <dataValidation type="list" allowBlank="1" showInputMessage="1" showErrorMessage="1" sqref="A4:A21">
      <formula1>REASON2</formula1>
    </dataValidation>
  </dataValidations>
  <printOptions/>
  <pageMargins left="0.25" right="0" top="0.5" bottom="0" header="0.5" footer="0.5"/>
  <pageSetup fitToHeight="1" fitToWidth="1" horizontalDpi="600" verticalDpi="600" orientation="landscape" scale="97" r:id="rId1"/>
</worksheet>
</file>

<file path=xl/worksheets/sheet7.xml><?xml version="1.0" encoding="utf-8"?>
<worksheet xmlns="http://schemas.openxmlformats.org/spreadsheetml/2006/main" xmlns:r="http://schemas.openxmlformats.org/officeDocument/2006/relationships">
  <sheetPr>
    <tabColor indexed="43"/>
    <pageSetUpPr fitToPage="1"/>
  </sheetPr>
  <dimension ref="A1:P63"/>
  <sheetViews>
    <sheetView zoomScale="125" zoomScaleNormal="125" zoomScalePageLayoutView="0" workbookViewId="0" topLeftCell="A1">
      <selection activeCell="B7" sqref="B7"/>
    </sheetView>
  </sheetViews>
  <sheetFormatPr defaultColWidth="9.7109375" defaultRowHeight="12.75"/>
  <cols>
    <col min="1" max="1" width="12.7109375" style="66" customWidth="1"/>
    <col min="2" max="13" width="9.421875" style="64" customWidth="1"/>
    <col min="14" max="14" width="10.140625" style="65" customWidth="1"/>
    <col min="15" max="15" width="13.140625" style="66" bestFit="1" customWidth="1"/>
    <col min="16" max="16384" width="9.7109375" style="66" customWidth="1"/>
  </cols>
  <sheetData>
    <row r="1" spans="1:14" s="69" customFormat="1" ht="15.75">
      <c r="A1" s="71">
        <v>2009</v>
      </c>
      <c r="B1" s="79" t="s">
        <v>150</v>
      </c>
      <c r="D1" s="70"/>
      <c r="E1" s="70"/>
      <c r="F1" s="70"/>
      <c r="G1" s="71"/>
      <c r="H1" s="70"/>
      <c r="J1" s="70"/>
      <c r="K1" s="70"/>
      <c r="L1" s="70"/>
      <c r="M1" s="70"/>
      <c r="N1" s="72"/>
    </row>
    <row r="2" spans="1:13" ht="12.75">
      <c r="A2" s="286" t="s">
        <v>240</v>
      </c>
      <c r="B2" s="284" t="s">
        <v>242</v>
      </c>
      <c r="C2" s="285"/>
      <c r="D2" s="284" t="s">
        <v>243</v>
      </c>
      <c r="E2" s="285"/>
      <c r="F2" s="284" t="s">
        <v>244</v>
      </c>
      <c r="G2" s="285"/>
      <c r="H2" s="284" t="s">
        <v>245</v>
      </c>
      <c r="I2" s="285"/>
      <c r="J2" s="284" t="s">
        <v>333</v>
      </c>
      <c r="K2" s="285"/>
      <c r="L2" s="284" t="s">
        <v>246</v>
      </c>
      <c r="M2" s="285"/>
    </row>
    <row r="3" spans="1:16" s="68" customFormat="1" ht="9">
      <c r="A3" s="287"/>
      <c r="B3" s="118" t="s">
        <v>334</v>
      </c>
      <c r="C3" s="119" t="s">
        <v>335</v>
      </c>
      <c r="D3" s="118" t="s">
        <v>334</v>
      </c>
      <c r="E3" s="119" t="s">
        <v>335</v>
      </c>
      <c r="F3" s="118" t="s">
        <v>334</v>
      </c>
      <c r="G3" s="119" t="s">
        <v>335</v>
      </c>
      <c r="H3" s="118" t="s">
        <v>334</v>
      </c>
      <c r="I3" s="119" t="s">
        <v>335</v>
      </c>
      <c r="J3" s="118" t="s">
        <v>334</v>
      </c>
      <c r="K3" s="119" t="s">
        <v>335</v>
      </c>
      <c r="L3" s="118" t="s">
        <v>334</v>
      </c>
      <c r="M3" s="119" t="s">
        <v>335</v>
      </c>
      <c r="N3" s="67"/>
      <c r="O3" s="66"/>
      <c r="P3" s="66"/>
    </row>
    <row r="4" spans="1:13" ht="9">
      <c r="A4" s="124" t="s">
        <v>164</v>
      </c>
      <c r="B4" s="120">
        <f>SUMIF(Jan!C:C,A4,Jan!I:I)</f>
        <v>0</v>
      </c>
      <c r="C4" s="121">
        <f>SUMIF(Jan!M:M,A4,Jan!S:S)</f>
        <v>0</v>
      </c>
      <c r="D4" s="120">
        <f>SUMIF(Feb!C:C,A4,Feb!I:I)</f>
        <v>0</v>
      </c>
      <c r="E4" s="121">
        <f>SUMIF(Feb!M:M,A4,Feb!S:S)</f>
        <v>0</v>
      </c>
      <c r="F4" s="120">
        <f>SUMIF(Mar!C:C,A4,Mar!I:I)</f>
        <v>0</v>
      </c>
      <c r="G4" s="121">
        <f>SUMIF(Mar!M:M,A4,Mar!S:S)</f>
        <v>0</v>
      </c>
      <c r="H4" s="120">
        <f>SUMIF(Apr!C:C,A4,Apr!I:I)</f>
        <v>0</v>
      </c>
      <c r="I4" s="121">
        <f>SUMIF(Apr!M:M,A4,Apr!S:S)</f>
        <v>0</v>
      </c>
      <c r="J4" s="122">
        <f>SUMIF(May!C:C,A4,May!I:I)</f>
        <v>0</v>
      </c>
      <c r="K4" s="121">
        <f>SUMIF(May!M:M,A4,May!S:S)</f>
        <v>0</v>
      </c>
      <c r="L4" s="122">
        <f>SUMIF(Jun!C:C,A4,Jun!I:I)</f>
        <v>0</v>
      </c>
      <c r="M4" s="121">
        <f>SUMIF(Jun!M:M,A4,Jun!S:S)</f>
        <v>0</v>
      </c>
    </row>
    <row r="5" spans="1:13" ht="9">
      <c r="A5" s="124" t="s">
        <v>272</v>
      </c>
      <c r="B5" s="120">
        <f>SUMIF(Jan!C:C,A5,Jan!I:I)</f>
        <v>0</v>
      </c>
      <c r="C5" s="121">
        <f>SUMIF(Jan!M:M,A5,Jan!S:S)</f>
        <v>0</v>
      </c>
      <c r="D5" s="120">
        <f>SUMIF(Feb!C:C,A5,Feb!I:I)</f>
        <v>0</v>
      </c>
      <c r="E5" s="121">
        <f>SUMIF(Feb!M:M,A5,Feb!S:S)</f>
        <v>0</v>
      </c>
      <c r="F5" s="120">
        <f>SUMIF(Mar!C:C,A5,Mar!I:I)</f>
        <v>0</v>
      </c>
      <c r="G5" s="121">
        <f>SUMIF(Mar!M:M,A5,Mar!S:S)</f>
        <v>0</v>
      </c>
      <c r="H5" s="120">
        <f>SUMIF(Apr!C:C,A5,Apr!I:I)</f>
        <v>0</v>
      </c>
      <c r="I5" s="121">
        <f>SUMIF(Apr!M:M,A5,Apr!S:S)</f>
        <v>0</v>
      </c>
      <c r="J5" s="122">
        <f>SUMIF(May!C:C,A5,May!I:I)</f>
        <v>0</v>
      </c>
      <c r="K5" s="121">
        <f>SUMIF(May!M:M,A5,May!S:S)</f>
        <v>0</v>
      </c>
      <c r="L5" s="122">
        <f>SUMIF(Jun!C:C,A5,Jun!I:I)</f>
        <v>0</v>
      </c>
      <c r="M5" s="121">
        <f>SUMIF(Jun!M:M,A5,Jun!S:S)</f>
        <v>0</v>
      </c>
    </row>
    <row r="6" spans="1:13" ht="9">
      <c r="A6" s="124" t="s">
        <v>271</v>
      </c>
      <c r="B6" s="120">
        <f>SUMIF(Jan!C:C,A6,Jan!I:I)</f>
        <v>0</v>
      </c>
      <c r="C6" s="121">
        <f>SUMIF(Jan!M:M,A6,Jan!S:S)</f>
        <v>0</v>
      </c>
      <c r="D6" s="120">
        <f>SUMIF(Feb!C:C,A6,Feb!I:I)</f>
        <v>0</v>
      </c>
      <c r="E6" s="121">
        <f>SUMIF(Feb!M:M,A6,Feb!S:S)</f>
        <v>0</v>
      </c>
      <c r="F6" s="120">
        <f>SUMIF(Mar!C:C,A6,Mar!I:I)</f>
        <v>0</v>
      </c>
      <c r="G6" s="121">
        <f>SUMIF(Mar!M:M,A6,Mar!S:S)</f>
        <v>0</v>
      </c>
      <c r="H6" s="120">
        <f>SUMIF(Apr!C:C,A6,Apr!I:I)</f>
        <v>0</v>
      </c>
      <c r="I6" s="121">
        <f>SUMIF(Apr!M:M,A6,Apr!S:S)</f>
        <v>0</v>
      </c>
      <c r="J6" s="122">
        <f>SUMIF(May!C:C,A6,May!I:I)</f>
        <v>0</v>
      </c>
      <c r="K6" s="121">
        <f>SUMIF(May!M:M,A6,May!S:S)</f>
        <v>0</v>
      </c>
      <c r="L6" s="122">
        <f>SUMIF(Jun!C:C,A6,Jun!I:I)</f>
        <v>0</v>
      </c>
      <c r="M6" s="121">
        <f>SUMIF(Jun!M:M,A6,Jun!S:S)</f>
        <v>0</v>
      </c>
    </row>
    <row r="7" spans="1:13" ht="9">
      <c r="A7" s="124" t="s">
        <v>274</v>
      </c>
      <c r="B7" s="120">
        <f>SUMIF(Jan!C:C,A7,Jan!I:I)</f>
        <v>0</v>
      </c>
      <c r="C7" s="121">
        <f>SUMIF(Jan!M:M,A7,Jan!S:S)</f>
        <v>0</v>
      </c>
      <c r="D7" s="120">
        <f>SUMIF(Feb!C:C,A7,Feb!I:I)</f>
        <v>0</v>
      </c>
      <c r="E7" s="121">
        <f>SUMIF(Feb!M:M,A7,Feb!S:S)</f>
        <v>0</v>
      </c>
      <c r="F7" s="120">
        <f>SUMIF(Mar!C:C,A7,Mar!I:I)</f>
        <v>0</v>
      </c>
      <c r="G7" s="121">
        <f>SUMIF(Mar!M:M,A7,Mar!S:S)</f>
        <v>0</v>
      </c>
      <c r="H7" s="120">
        <f>SUMIF(Apr!C:C,A7,Apr!I:I)</f>
        <v>0</v>
      </c>
      <c r="I7" s="121">
        <f>SUMIF(Apr!M:M,A7,Apr!S:S)</f>
        <v>0</v>
      </c>
      <c r="J7" s="122">
        <f>SUMIF(May!C:C,A7,May!I:I)</f>
        <v>0</v>
      </c>
      <c r="K7" s="121">
        <f>SUMIF(May!M:M,A7,May!S:S)</f>
        <v>0</v>
      </c>
      <c r="L7" s="122">
        <f>SUMIF(Jun!C:C,A7,Jun!I:I)</f>
        <v>0</v>
      </c>
      <c r="M7" s="121">
        <f>SUMIF(Jun!M:M,A7,Jun!S:S)</f>
        <v>0</v>
      </c>
    </row>
    <row r="8" spans="1:13" ht="9">
      <c r="A8" s="124" t="s">
        <v>273</v>
      </c>
      <c r="B8" s="120">
        <f>SUMIF(Jan!C:C,A8,Jan!I:I)</f>
        <v>0</v>
      </c>
      <c r="C8" s="121">
        <f>SUMIF(Jan!M:M,A8,Jan!S:S)</f>
        <v>0</v>
      </c>
      <c r="D8" s="120">
        <f>SUMIF(Feb!C:C,A8,Feb!I:I)</f>
        <v>0</v>
      </c>
      <c r="E8" s="121">
        <f>SUMIF(Feb!M:M,A8,Feb!S:S)</f>
        <v>0</v>
      </c>
      <c r="F8" s="120">
        <f>SUMIF(Mar!C:C,A8,Mar!I:I)</f>
        <v>0</v>
      </c>
      <c r="G8" s="121">
        <f>SUMIF(Mar!M:M,A8,Mar!S:S)</f>
        <v>0</v>
      </c>
      <c r="H8" s="120">
        <f>SUMIF(Apr!C:C,A8,Apr!I:I)</f>
        <v>0</v>
      </c>
      <c r="I8" s="121">
        <f>SUMIF(Apr!M:M,A8,Apr!S:S)</f>
        <v>0</v>
      </c>
      <c r="J8" s="122">
        <f>SUMIF(May!C:C,A8,May!I:I)</f>
        <v>0</v>
      </c>
      <c r="K8" s="121">
        <f>SUMIF(May!M:M,A8,May!S:S)</f>
        <v>0</v>
      </c>
      <c r="L8" s="122">
        <f>SUMIF(Jun!C:C,A8,Jun!I:I)</f>
        <v>0</v>
      </c>
      <c r="M8" s="121">
        <f>SUMIF(Jun!M:M,A8,Jun!S:S)</f>
        <v>0</v>
      </c>
    </row>
    <row r="9" spans="1:13" ht="9">
      <c r="A9" s="124" t="s">
        <v>227</v>
      </c>
      <c r="B9" s="120">
        <f>SUMIF(Jan!C:C,A9,Jan!I:I)</f>
        <v>0</v>
      </c>
      <c r="C9" s="121">
        <f>SUMIF(Jan!M:M,A9,Jan!S:S)</f>
        <v>0</v>
      </c>
      <c r="D9" s="120">
        <f>SUMIF(Feb!C:C,A9,Feb!I:I)</f>
        <v>0</v>
      </c>
      <c r="E9" s="121">
        <f>SUMIF(Feb!M:M,A9,Feb!S:S)</f>
        <v>0</v>
      </c>
      <c r="F9" s="120">
        <f>SUMIF(Mar!C:C,A9,Mar!I:I)</f>
        <v>0</v>
      </c>
      <c r="G9" s="121">
        <f>SUMIF(Mar!M:M,A9,Mar!S:S)</f>
        <v>0</v>
      </c>
      <c r="H9" s="120">
        <f>SUMIF(Apr!C:C,A9,Apr!I:I)</f>
        <v>0</v>
      </c>
      <c r="I9" s="121">
        <f>SUMIF(Apr!M:M,A9,Apr!S:S)</f>
        <v>0</v>
      </c>
      <c r="J9" s="122">
        <f>SUMIF(May!C:C,A9,May!I:I)</f>
        <v>0</v>
      </c>
      <c r="K9" s="121">
        <f>SUMIF(May!M:M,A9,May!S:S)</f>
        <v>0</v>
      </c>
      <c r="L9" s="122">
        <f>SUMIF(Jun!C:C,A9,Jun!I:I)</f>
        <v>0</v>
      </c>
      <c r="M9" s="121">
        <f>SUMIF(Jun!M:M,A9,Jun!S:S)</f>
        <v>0</v>
      </c>
    </row>
    <row r="10" spans="1:13" ht="9">
      <c r="A10" s="124"/>
      <c r="B10" s="120">
        <f>SUMIF(Jan!C:C,A10,Jan!I:I)</f>
        <v>0</v>
      </c>
      <c r="C10" s="121">
        <f>SUMIF(Jan!M:M,A10,Jan!S:S)</f>
        <v>0</v>
      </c>
      <c r="D10" s="120">
        <f>SUMIF(Feb!C:C,A10,Feb!I:I)</f>
        <v>0</v>
      </c>
      <c r="E10" s="121">
        <f>SUMIF(Feb!M:M,A10,Feb!S:S)</f>
        <v>0</v>
      </c>
      <c r="F10" s="120">
        <f>SUMIF(Mar!C:C,A10,Mar!I:I)</f>
        <v>0</v>
      </c>
      <c r="G10" s="121">
        <f>SUMIF(Mar!M:M,A10,Mar!S:S)</f>
        <v>0</v>
      </c>
      <c r="H10" s="120">
        <f>SUMIF(Apr!C:C,A10,Apr!I:I)</f>
        <v>0</v>
      </c>
      <c r="I10" s="121">
        <f>SUMIF(Apr!M:M,A10,Apr!S:S)</f>
        <v>0</v>
      </c>
      <c r="J10" s="122">
        <f>SUMIF(May!C:C,A10,May!I:I)</f>
        <v>0</v>
      </c>
      <c r="K10" s="121">
        <f>SUMIF(May!M:M,A10,May!S:S)</f>
        <v>0</v>
      </c>
      <c r="L10" s="122">
        <f>SUMIF(Jun!C:C,A10,Jun!I:I)</f>
        <v>0</v>
      </c>
      <c r="M10" s="121">
        <f>SUMIF(Jun!M:M,A10,Jun!S:S)</f>
        <v>0</v>
      </c>
    </row>
    <row r="11" spans="1:13" ht="9">
      <c r="A11" s="124"/>
      <c r="B11" s="120">
        <f>SUMIF(Jan!C:C,A11,Jan!I:I)</f>
        <v>0</v>
      </c>
      <c r="C11" s="121">
        <f>SUMIF(Jan!M:M,A11,Jan!S:S)</f>
        <v>0</v>
      </c>
      <c r="D11" s="120">
        <f>SUMIF(Feb!C:C,A11,Feb!I:I)</f>
        <v>0</v>
      </c>
      <c r="E11" s="121">
        <f>SUMIF(Feb!M:M,A11,Feb!S:S)</f>
        <v>0</v>
      </c>
      <c r="F11" s="120">
        <f>SUMIF(Mar!C:C,A11,Mar!I:I)</f>
        <v>0</v>
      </c>
      <c r="G11" s="121">
        <f>SUMIF(Mar!M:M,A11,Mar!S:S)</f>
        <v>0</v>
      </c>
      <c r="H11" s="120">
        <f>SUMIF(Apr!C:C,A11,Apr!I:I)</f>
        <v>0</v>
      </c>
      <c r="I11" s="121">
        <f>SUMIF(Apr!M:M,A11,Apr!S:S)</f>
        <v>0</v>
      </c>
      <c r="J11" s="122">
        <f>SUMIF(May!C:C,A11,May!I:I)</f>
        <v>0</v>
      </c>
      <c r="K11" s="121">
        <f>SUMIF(May!M:M,A11,May!S:S)</f>
        <v>0</v>
      </c>
      <c r="L11" s="122">
        <f>SUMIF(Jun!C:C,A11,Jun!I:I)</f>
        <v>0</v>
      </c>
      <c r="M11" s="121">
        <f>SUMIF(Jun!M:M,A11,Jun!S:S)</f>
        <v>0</v>
      </c>
    </row>
    <row r="12" spans="1:13" ht="9">
      <c r="A12" s="124"/>
      <c r="B12" s="120">
        <f>SUMIF(Jan!C:C,A12,Jan!I:I)</f>
        <v>0</v>
      </c>
      <c r="C12" s="121">
        <f>SUMIF(Jan!M:M,A12,Jan!S:S)</f>
        <v>0</v>
      </c>
      <c r="D12" s="120">
        <f>SUMIF(Feb!C:C,A12,Feb!I:I)</f>
        <v>0</v>
      </c>
      <c r="E12" s="121">
        <f>SUMIF(Feb!M:M,A12,Feb!S:S)</f>
        <v>0</v>
      </c>
      <c r="F12" s="120">
        <f>SUMIF(Mar!C:C,A12,Mar!I:I)</f>
        <v>0</v>
      </c>
      <c r="G12" s="121">
        <f>SUMIF(Mar!M:M,A12,Mar!S:S)</f>
        <v>0</v>
      </c>
      <c r="H12" s="120">
        <f>SUMIF(Apr!C:C,A12,Apr!I:I)</f>
        <v>0</v>
      </c>
      <c r="I12" s="121">
        <f>SUMIF(Apr!M:M,A12,Apr!S:S)</f>
        <v>0</v>
      </c>
      <c r="J12" s="122">
        <f>SUMIF(May!C:C,A12,May!I:I)</f>
        <v>0</v>
      </c>
      <c r="K12" s="121">
        <f>SUMIF(May!M:M,A12,May!S:S)</f>
        <v>0</v>
      </c>
      <c r="L12" s="122">
        <f>SUMIF(Jun!C:C,A12,Jun!I:I)</f>
        <v>0</v>
      </c>
      <c r="M12" s="121">
        <f>SUMIF(Jun!M:M,A12,Jun!S:S)</f>
        <v>0</v>
      </c>
    </row>
    <row r="13" spans="1:13" ht="9">
      <c r="A13" s="124"/>
      <c r="B13" s="120">
        <f>SUMIF(Jan!C:C,A13,Jan!I:I)</f>
        <v>0</v>
      </c>
      <c r="C13" s="121">
        <f>SUMIF(Jan!M:M,A13,Jan!S:S)</f>
        <v>0</v>
      </c>
      <c r="D13" s="120">
        <f>SUMIF(Feb!C:C,A13,Feb!I:I)</f>
        <v>0</v>
      </c>
      <c r="E13" s="121">
        <f>SUMIF(Feb!M:M,A13,Feb!S:S)</f>
        <v>0</v>
      </c>
      <c r="F13" s="120">
        <f>SUMIF(Mar!C:C,A13,Mar!I:I)</f>
        <v>0</v>
      </c>
      <c r="G13" s="121">
        <f>SUMIF(Mar!M:M,A13,Mar!S:S)</f>
        <v>0</v>
      </c>
      <c r="H13" s="120">
        <f>SUMIF(Apr!C:C,A13,Apr!I:I)</f>
        <v>0</v>
      </c>
      <c r="I13" s="121">
        <f>SUMIF(Apr!M:M,A13,Apr!S:S)</f>
        <v>0</v>
      </c>
      <c r="J13" s="122">
        <f>SUMIF(May!C:C,A13,May!I:I)</f>
        <v>0</v>
      </c>
      <c r="K13" s="121">
        <f>SUMIF(May!M:M,A13,May!S:S)</f>
        <v>0</v>
      </c>
      <c r="L13" s="122">
        <f>SUMIF(Jun!C:C,A13,Jun!I:I)</f>
        <v>0</v>
      </c>
      <c r="M13" s="121">
        <f>SUMIF(Jun!M:M,A13,Jun!S:S)</f>
        <v>0</v>
      </c>
    </row>
    <row r="14" spans="1:13" ht="9">
      <c r="A14" s="124"/>
      <c r="B14" s="120">
        <f>SUMIF(Jan!C:C,A14,Jan!I:I)</f>
        <v>0</v>
      </c>
      <c r="C14" s="121">
        <f>SUMIF(Jan!M:M,A14,Jan!S:S)</f>
        <v>0</v>
      </c>
      <c r="D14" s="120">
        <f>SUMIF(Feb!C:C,A14,Feb!I:I)</f>
        <v>0</v>
      </c>
      <c r="E14" s="121">
        <f>SUMIF(Feb!M:M,A14,Feb!S:S)</f>
        <v>0</v>
      </c>
      <c r="F14" s="120">
        <f>SUMIF(Mar!C:C,A14,Mar!I:I)</f>
        <v>0</v>
      </c>
      <c r="G14" s="121">
        <f>SUMIF(Mar!M:M,A14,Mar!S:S)</f>
        <v>0</v>
      </c>
      <c r="H14" s="120">
        <f>SUMIF(Apr!C:C,A14,Apr!I:I)</f>
        <v>0</v>
      </c>
      <c r="I14" s="121">
        <f>SUMIF(Apr!M:M,A14,Apr!S:S)</f>
        <v>0</v>
      </c>
      <c r="J14" s="122">
        <f>SUMIF(May!C:C,A14,May!I:I)</f>
        <v>0</v>
      </c>
      <c r="K14" s="121">
        <f>SUMIF(May!M:M,A14,May!S:S)</f>
        <v>0</v>
      </c>
      <c r="L14" s="122">
        <f>SUMIF(Jun!C:C,A14,Jun!I:I)</f>
        <v>0</v>
      </c>
      <c r="M14" s="121">
        <f>SUMIF(Jun!M:M,A14,Jun!S:S)</f>
        <v>0</v>
      </c>
    </row>
    <row r="15" spans="1:13" ht="9">
      <c r="A15" s="124"/>
      <c r="B15" s="120">
        <f>SUMIF(Jan!C:C,A15,Jan!I:I)</f>
        <v>0</v>
      </c>
      <c r="C15" s="121">
        <f>SUMIF(Jan!M:M,A15,Jan!S:S)</f>
        <v>0</v>
      </c>
      <c r="D15" s="120">
        <f>SUMIF(Feb!C:C,A15,Feb!I:I)</f>
        <v>0</v>
      </c>
      <c r="E15" s="121">
        <f>SUMIF(Feb!M:M,A15,Feb!S:S)</f>
        <v>0</v>
      </c>
      <c r="F15" s="120">
        <f>SUMIF(Mar!C:C,A15,Mar!I:I)</f>
        <v>0</v>
      </c>
      <c r="G15" s="121">
        <f>SUMIF(Mar!M:M,A15,Mar!S:S)</f>
        <v>0</v>
      </c>
      <c r="H15" s="120">
        <f>SUMIF(Apr!C:C,A15,Apr!I:I)</f>
        <v>0</v>
      </c>
      <c r="I15" s="121">
        <f>SUMIF(Apr!M:M,A15,Apr!S:S)</f>
        <v>0</v>
      </c>
      <c r="J15" s="122">
        <f>SUMIF(May!C:C,A15,May!I:I)</f>
        <v>0</v>
      </c>
      <c r="K15" s="121">
        <f>SUMIF(May!M:M,A15,May!S:S)</f>
        <v>0</v>
      </c>
      <c r="L15" s="122">
        <f>SUMIF(Jun!C:C,A15,Jun!I:I)</f>
        <v>0</v>
      </c>
      <c r="M15" s="121">
        <f>SUMIF(Jun!M:M,A15,Jun!S:S)</f>
        <v>0</v>
      </c>
    </row>
    <row r="17" spans="1:13" ht="12.75">
      <c r="A17" s="286" t="s">
        <v>240</v>
      </c>
      <c r="B17" s="284" t="s">
        <v>247</v>
      </c>
      <c r="C17" s="285"/>
      <c r="D17" s="284" t="s">
        <v>248</v>
      </c>
      <c r="E17" s="285"/>
      <c r="F17" s="284" t="s">
        <v>249</v>
      </c>
      <c r="G17" s="285"/>
      <c r="H17" s="284" t="s">
        <v>250</v>
      </c>
      <c r="I17" s="285"/>
      <c r="J17" s="284" t="s">
        <v>251</v>
      </c>
      <c r="K17" s="285"/>
      <c r="L17" s="284" t="s">
        <v>252</v>
      </c>
      <c r="M17" s="285"/>
    </row>
    <row r="18" spans="1:16" s="68" customFormat="1" ht="9">
      <c r="A18" s="287"/>
      <c r="B18" s="118" t="s">
        <v>334</v>
      </c>
      <c r="C18" s="119" t="s">
        <v>335</v>
      </c>
      <c r="D18" s="118" t="s">
        <v>334</v>
      </c>
      <c r="E18" s="119" t="s">
        <v>335</v>
      </c>
      <c r="F18" s="118" t="s">
        <v>334</v>
      </c>
      <c r="G18" s="119" t="s">
        <v>335</v>
      </c>
      <c r="H18" s="118" t="s">
        <v>334</v>
      </c>
      <c r="I18" s="119" t="s">
        <v>335</v>
      </c>
      <c r="J18" s="118" t="s">
        <v>334</v>
      </c>
      <c r="K18" s="119" t="s">
        <v>335</v>
      </c>
      <c r="L18" s="118" t="s">
        <v>334</v>
      </c>
      <c r="M18" s="119" t="s">
        <v>335</v>
      </c>
      <c r="N18" s="67"/>
      <c r="O18" s="66"/>
      <c r="P18" s="66"/>
    </row>
    <row r="19" spans="1:13" ht="9">
      <c r="A19" s="124" t="str">
        <f aca="true" t="shared" si="0" ref="A19:A30">A4</f>
        <v>Fund-Relief</v>
      </c>
      <c r="B19" s="122">
        <f>SUMIF(Jul!C:C,A19,Jul!I:I)</f>
        <v>0</v>
      </c>
      <c r="C19" s="121">
        <f>SUMIF(Jul!M:M,A19,Jul!S:S)</f>
        <v>0</v>
      </c>
      <c r="D19" s="122">
        <f>SUMIF(Aug!C:C,A19,Aug!I:I)</f>
        <v>0</v>
      </c>
      <c r="E19" s="121">
        <f>SUMIF(Aug!M:M,A19,Aug!S:S)</f>
        <v>0</v>
      </c>
      <c r="F19" s="122">
        <f>SUMIF(Sep!C:C,A19,Sep!I:I)</f>
        <v>0</v>
      </c>
      <c r="G19" s="121">
        <f>SUMIF(Sep!M:M,A19,Sep!S:S)</f>
        <v>0</v>
      </c>
      <c r="H19" s="122">
        <f>SUMIF(Oct!C:C,A19,Oct!I:I)</f>
        <v>0</v>
      </c>
      <c r="I19" s="121">
        <f>SUMIF(Oct!M:M,A19,Oct!S:S)</f>
        <v>0</v>
      </c>
      <c r="J19" s="122">
        <f>SUMIF(Nov!C:C,A19,Nov!I:I)</f>
        <v>0</v>
      </c>
      <c r="K19" s="121">
        <f>SUMIF(Nov!M:M,A19,Nov!S:S)</f>
        <v>0</v>
      </c>
      <c r="L19" s="122">
        <f>SUMIF(Dec!C:C,A19,Dec!I:I)</f>
        <v>0</v>
      </c>
      <c r="M19" s="121">
        <f>SUMIF(Dec!M:M,A19,Dec!S:S)</f>
        <v>0</v>
      </c>
    </row>
    <row r="20" spans="1:13" ht="9">
      <c r="A20" s="124" t="str">
        <f t="shared" si="0"/>
        <v>Fund-Phone Cards </v>
      </c>
      <c r="B20" s="122">
        <f>SUMIF(Jul!C:C,A20,Jul!I:I)</f>
        <v>0</v>
      </c>
      <c r="C20" s="121">
        <f>SUMIF(Jul!M:M,A20,Jul!S:S)</f>
        <v>0</v>
      </c>
      <c r="D20" s="122">
        <f>SUMIF(Aug!C:C,A20,Aug!I:I)</f>
        <v>0</v>
      </c>
      <c r="E20" s="121">
        <f>SUMIF(Aug!M:M,A20,Aug!S:S)</f>
        <v>0</v>
      </c>
      <c r="F20" s="122">
        <f>SUMIF(Sep!C:C,A20,Sep!I:I)</f>
        <v>0</v>
      </c>
      <c r="G20" s="121">
        <f>SUMIF(Sep!M:M,A20,Sep!S:S)</f>
        <v>0</v>
      </c>
      <c r="H20" s="122">
        <f>SUMIF(Oct!C:C,A20,Oct!I:I)</f>
        <v>0</v>
      </c>
      <c r="I20" s="121"/>
      <c r="J20" s="122">
        <f>SUMIF(Nov!C:C,A20,Nov!I:I)</f>
        <v>0</v>
      </c>
      <c r="K20" s="121">
        <f>SUMIF(Nov!M:M,A20,Nov!S:S)</f>
        <v>0</v>
      </c>
      <c r="L20" s="122">
        <f>SUMIF(Dec!C:C,A20,Dec!I:I)</f>
        <v>0</v>
      </c>
      <c r="M20" s="121">
        <f>SUMIF(Dec!M:M,A20,Dec!S:S)</f>
        <v>0</v>
      </c>
    </row>
    <row r="21" spans="1:13" ht="9">
      <c r="A21" s="124" t="str">
        <f t="shared" si="0"/>
        <v>Fund-Scholarship</v>
      </c>
      <c r="B21" s="122">
        <f>SUMIF(Jul!C:C,A21,Jul!I:I)</f>
        <v>0</v>
      </c>
      <c r="C21" s="121">
        <f>SUMIF(Jul!M:M,A21,Jul!S:S)</f>
        <v>0</v>
      </c>
      <c r="D21" s="122">
        <f>SUMIF(Aug!C:C,A21,Aug!I:I)</f>
        <v>0</v>
      </c>
      <c r="E21" s="121">
        <f>SUMIF(Aug!M:M,A21,Aug!S:S)</f>
        <v>0</v>
      </c>
      <c r="F21" s="122">
        <f>SUMIF(Sep!C:C,A21,Sep!I:I)</f>
        <v>0</v>
      </c>
      <c r="G21" s="121">
        <f>SUMIF(Sep!M:M,A21,Sep!S:S)</f>
        <v>0</v>
      </c>
      <c r="H21" s="122">
        <f>SUMIF(Oct!C:C,A21,Oct!I:I)</f>
        <v>0</v>
      </c>
      <c r="I21" s="121">
        <f>SUMIF(Oct!M:M,A21,Oct!S:S)</f>
        <v>0</v>
      </c>
      <c r="J21" s="122">
        <f>SUMIF(Nov!C:C,A21,Nov!I:I)</f>
        <v>0</v>
      </c>
      <c r="K21" s="121">
        <f>SUMIF(Nov!M:M,A21,Nov!S:S)</f>
        <v>0</v>
      </c>
      <c r="L21" s="122">
        <f>SUMIF(Dec!C:C,A21,Dec!I:I)</f>
        <v>0</v>
      </c>
      <c r="M21" s="121">
        <f>SUMIF(Dec!M:M,A21,Dec!S:S)</f>
        <v>0</v>
      </c>
    </row>
    <row r="22" spans="1:13" ht="9">
      <c r="A22" s="124" t="str">
        <f t="shared" si="0"/>
        <v>Fund-Stock</v>
      </c>
      <c r="B22" s="122">
        <f>SUMIF(Jul!C:C,A22,Jul!I:I)</f>
        <v>0</v>
      </c>
      <c r="C22" s="121">
        <f>SUMIF(Jul!M:M,A22,Jul!S:S)</f>
        <v>0</v>
      </c>
      <c r="D22" s="122">
        <f>SUMIF(Aug!C:C,A22,Aug!I:I)</f>
        <v>0</v>
      </c>
      <c r="E22" s="121">
        <f>SUMIF(Aug!M:M,A22,Aug!S:S)</f>
        <v>0</v>
      </c>
      <c r="F22" s="122">
        <f>SUMIF(Sep!C:C,A22,Sep!I:I)</f>
        <v>0</v>
      </c>
      <c r="G22" s="121">
        <f>SUMIF(Sep!M:M,A22,Sep!S:S)</f>
        <v>0</v>
      </c>
      <c r="H22" s="122">
        <f>SUMIF(Oct!C:C,A22,Oct!I:I)</f>
        <v>0</v>
      </c>
      <c r="I22" s="121">
        <f>SUMIF(Oct!M:M,A22,Oct!S:S)</f>
        <v>0</v>
      </c>
      <c r="J22" s="122">
        <f>SUMIF(Nov!C:C,A22,Nov!I:I)</f>
        <v>0</v>
      </c>
      <c r="K22" s="121">
        <f>SUMIF(Nov!M:M,A22,Nov!S:S)</f>
        <v>0</v>
      </c>
      <c r="L22" s="122">
        <f>SUMIF(Dec!C:C,A22,Dec!I:I)</f>
        <v>0</v>
      </c>
      <c r="M22" s="121">
        <f>SUMIF(Dec!M:M,A22,Dec!S:S)</f>
        <v>0</v>
      </c>
    </row>
    <row r="23" spans="1:13" ht="9">
      <c r="A23" s="124" t="str">
        <f t="shared" si="0"/>
        <v>Fund-Memorial</v>
      </c>
      <c r="B23" s="122">
        <f>SUMIF(Jul!C:C,A23,Jul!I:I)</f>
        <v>0</v>
      </c>
      <c r="C23" s="121">
        <f>SUMIF(Jul!M:M,A23,Jul!S:S)</f>
        <v>0</v>
      </c>
      <c r="D23" s="122">
        <f>SUMIF(Aug!C:C,A23,Aug!I:I)</f>
        <v>0</v>
      </c>
      <c r="E23" s="121">
        <f>SUMIF(Aug!M:M,A23,Aug!S:S)</f>
        <v>0</v>
      </c>
      <c r="F23" s="122">
        <f>SUMIF(Sep!C:C,A23,Sep!I:I)</f>
        <v>0</v>
      </c>
      <c r="G23" s="121">
        <f>SUMIF(Sep!M:M,A23,Sep!S:S)</f>
        <v>0</v>
      </c>
      <c r="H23" s="122">
        <f>SUMIF(Oct!C:C,A23,Oct!I:I)</f>
        <v>0</v>
      </c>
      <c r="I23" s="121">
        <f>SUMIF(Oct!M:M,A23,Oct!S:S)</f>
        <v>0</v>
      </c>
      <c r="J23" s="122">
        <f>SUMIF(Nov!C:C,A23,Nov!I:I)</f>
        <v>0</v>
      </c>
      <c r="K23" s="121">
        <f>SUMIF(Nov!M:M,A23,Nov!S:S)</f>
        <v>0</v>
      </c>
      <c r="L23" s="122">
        <f>SUMIF(Dec!C:C,A23,Dec!I:I)</f>
        <v>0</v>
      </c>
      <c r="M23" s="121">
        <f>SUMIF(Dec!M:M,A23,Dec!S:S)</f>
        <v>0</v>
      </c>
    </row>
    <row r="24" spans="1:13" ht="9">
      <c r="A24" s="124" t="str">
        <f t="shared" si="0"/>
        <v>Fund-Bldg. 1</v>
      </c>
      <c r="B24" s="122">
        <f>SUMIF(Jul!C:C,A24,Jul!I:I)</f>
        <v>0</v>
      </c>
      <c r="C24" s="121">
        <f>SUMIF(Jul!M:M,A24,Jul!S:S)</f>
        <v>0</v>
      </c>
      <c r="D24" s="122">
        <f>SUMIF(Aug!C:C,A24,Aug!I:I)</f>
        <v>0</v>
      </c>
      <c r="E24" s="121">
        <f>SUMIF(Aug!M:M,A24,Aug!S:S)</f>
        <v>0</v>
      </c>
      <c r="F24" s="122">
        <f>SUMIF(Sep!C:C,A24,Sep!I:I)</f>
        <v>0</v>
      </c>
      <c r="G24" s="121">
        <f>SUMIF(Sep!M:M,A24,Sep!S:S)</f>
        <v>0</v>
      </c>
      <c r="H24" s="122">
        <f>SUMIF(Oct!C:C,A24,Oct!I:I)</f>
        <v>0</v>
      </c>
      <c r="I24" s="121">
        <f>SUMIF(Oct!M:M,A24,Oct!S:S)</f>
        <v>0</v>
      </c>
      <c r="J24" s="122">
        <f>SUMIF(Nov!C:C,A24,Nov!I:I)</f>
        <v>0</v>
      </c>
      <c r="K24" s="121">
        <f>SUMIF(Nov!M:M,A24,Nov!S:S)</f>
        <v>0</v>
      </c>
      <c r="L24" s="122">
        <f>SUMIF(Dec!C:C,A24,Dec!I:I)</f>
        <v>0</v>
      </c>
      <c r="M24" s="121">
        <f>SUMIF(Dec!M:M,A24,Dec!S:S)</f>
        <v>0</v>
      </c>
    </row>
    <row r="25" spans="1:13" ht="9">
      <c r="A25" s="124">
        <f t="shared" si="0"/>
        <v>0</v>
      </c>
      <c r="B25" s="122">
        <f>SUMIF(Jul!C:C,A25,Jul!I:I)</f>
        <v>0</v>
      </c>
      <c r="C25" s="121">
        <f>SUMIF(Jul!M:M,A25,Jul!S:S)</f>
        <v>0</v>
      </c>
      <c r="D25" s="122">
        <f>SUMIF(Aug!C:C,A25,Aug!I:I)</f>
        <v>0</v>
      </c>
      <c r="E25" s="121">
        <f>SUMIF(Aug!M:M,A25,Aug!S:S)</f>
        <v>0</v>
      </c>
      <c r="F25" s="122">
        <f>SUMIF(Sep!C:C,A25,Sep!I:I)</f>
        <v>0</v>
      </c>
      <c r="G25" s="121">
        <f>SUMIF(Sep!M:M,A25,Sep!S:S)</f>
        <v>0</v>
      </c>
      <c r="H25" s="122">
        <f>SUMIF(Oct!C:C,A25,Oct!I:I)</f>
        <v>0</v>
      </c>
      <c r="I25" s="121">
        <f>SUMIF(Oct!M:M,A25,Oct!S:S)</f>
        <v>0</v>
      </c>
      <c r="J25" s="122">
        <f>SUMIF(Nov!C:C,A25,Nov!I:I)</f>
        <v>0</v>
      </c>
      <c r="K25" s="121">
        <f>SUMIF(Nov!M:M,A25,Nov!S:S)</f>
        <v>0</v>
      </c>
      <c r="L25" s="122">
        <f>SUMIF(Dec!C:C,A25,Dec!I:I)</f>
        <v>0</v>
      </c>
      <c r="M25" s="121">
        <f>SUMIF(Dec!M:M,A25,Dec!S:S)</f>
        <v>0</v>
      </c>
    </row>
    <row r="26" spans="1:13" ht="9">
      <c r="A26" s="124">
        <f t="shared" si="0"/>
        <v>0</v>
      </c>
      <c r="B26" s="122">
        <f>SUMIF(Jul!C:C,A26,Jul!I:I)</f>
        <v>0</v>
      </c>
      <c r="C26" s="121">
        <f>SUMIF(Jul!M:M,A26,Jul!S:S)</f>
        <v>0</v>
      </c>
      <c r="D26" s="122">
        <f>SUMIF(Aug!C:C,A26,Aug!I:I)</f>
        <v>0</v>
      </c>
      <c r="E26" s="121">
        <f>SUMIF(Aug!M:M,A26,Aug!S:S)</f>
        <v>0</v>
      </c>
      <c r="F26" s="122">
        <f>SUMIF(Sep!C:C,A26,Sep!I:I)</f>
        <v>0</v>
      </c>
      <c r="G26" s="121">
        <f>SUMIF(Sep!M:M,A26,Sep!S:S)</f>
        <v>0</v>
      </c>
      <c r="H26" s="122">
        <f>SUMIF(Oct!C:C,A26,Oct!I:I)</f>
        <v>0</v>
      </c>
      <c r="I26" s="121">
        <f>SUMIF(Oct!M:M,A26,Oct!S:S)</f>
        <v>0</v>
      </c>
      <c r="J26" s="122">
        <f>SUMIF(Nov!C:C,A26,Nov!I:I)</f>
        <v>0</v>
      </c>
      <c r="K26" s="121">
        <f>SUMIF(Nov!M:M,A26,Nov!S:S)</f>
        <v>0</v>
      </c>
      <c r="L26" s="122">
        <f>SUMIF(Dec!C:C,A26,Dec!I:I)</f>
        <v>0</v>
      </c>
      <c r="M26" s="121">
        <f>SUMIF(Dec!M:M,A26,Dec!S:S)</f>
        <v>0</v>
      </c>
    </row>
    <row r="27" spans="1:13" ht="9">
      <c r="A27" s="124">
        <f t="shared" si="0"/>
        <v>0</v>
      </c>
      <c r="B27" s="122">
        <f>SUMIF(Jul!C:C,A27,Jul!I:I)</f>
        <v>0</v>
      </c>
      <c r="C27" s="121">
        <f>SUMIF(Jul!M:M,A27,Jul!S:S)</f>
        <v>0</v>
      </c>
      <c r="D27" s="122">
        <f>SUMIF(Aug!C:C,A27,Aug!I:I)</f>
        <v>0</v>
      </c>
      <c r="E27" s="121">
        <f>SUMIF(Aug!M:M,A27,Aug!S:S)</f>
        <v>0</v>
      </c>
      <c r="F27" s="122">
        <f>SUMIF(Sep!C:C,A27,Sep!I:I)</f>
        <v>0</v>
      </c>
      <c r="G27" s="121">
        <f>SUMIF(Sep!M:M,A27,Sep!S:S)</f>
        <v>0</v>
      </c>
      <c r="H27" s="122">
        <f>SUMIF(Oct!C:C,A27,Oct!I:I)</f>
        <v>0</v>
      </c>
      <c r="I27" s="121">
        <f>SUMIF(Oct!M:M,A27,Oct!S:S)</f>
        <v>0</v>
      </c>
      <c r="J27" s="122">
        <f>SUMIF(Nov!C:C,A27,Nov!I:I)</f>
        <v>0</v>
      </c>
      <c r="K27" s="121">
        <f>SUMIF(Nov!M:M,A27,Nov!S:S)</f>
        <v>0</v>
      </c>
      <c r="L27" s="122">
        <f>SUMIF(Dec!C:C,A27,Dec!I:I)</f>
        <v>0</v>
      </c>
      <c r="M27" s="121">
        <f>SUMIF(Dec!M:M,A27,Dec!S:S)</f>
        <v>0</v>
      </c>
    </row>
    <row r="28" spans="1:13" ht="9">
      <c r="A28" s="124">
        <f t="shared" si="0"/>
        <v>0</v>
      </c>
      <c r="B28" s="122">
        <f>SUMIF(Jul!C:C,A28,Jul!I:I)</f>
        <v>0</v>
      </c>
      <c r="C28" s="121">
        <f>SUMIF(Jul!M:M,A28,Jul!S:S)</f>
        <v>0</v>
      </c>
      <c r="D28" s="122">
        <f>SUMIF(Aug!C:C,A28,Aug!I:I)</f>
        <v>0</v>
      </c>
      <c r="E28" s="121">
        <f>SUMIF(Aug!M:M,A28,Aug!S:S)</f>
        <v>0</v>
      </c>
      <c r="F28" s="122">
        <f>SUMIF(Sep!C:C,A28,Sep!I:I)</f>
        <v>0</v>
      </c>
      <c r="G28" s="121">
        <f>SUMIF(Sep!M:M,A28,Sep!S:S)</f>
        <v>0</v>
      </c>
      <c r="H28" s="122">
        <f>SUMIF(Oct!C:C,A28,Oct!I:I)</f>
        <v>0</v>
      </c>
      <c r="I28" s="121">
        <f>SUMIF(Oct!M:M,A28,Oct!S:S)</f>
        <v>0</v>
      </c>
      <c r="J28" s="122">
        <f>SUMIF(Nov!C:C,A28,Nov!I:I)</f>
        <v>0</v>
      </c>
      <c r="K28" s="121">
        <f>SUMIF(Nov!M:M,A28,Nov!S:S)</f>
        <v>0</v>
      </c>
      <c r="L28" s="122">
        <f>SUMIF(Dec!C:C,A28,Dec!I:I)</f>
        <v>0</v>
      </c>
      <c r="M28" s="121">
        <f>SUMIF(Dec!M:M,A28,Dec!S:S)</f>
        <v>0</v>
      </c>
    </row>
    <row r="29" spans="1:13" ht="9">
      <c r="A29" s="124">
        <f t="shared" si="0"/>
        <v>0</v>
      </c>
      <c r="B29" s="122">
        <f>SUMIF(Jul!C:C,A29,Jul!I:I)</f>
        <v>0</v>
      </c>
      <c r="C29" s="121">
        <f>SUMIF(Jul!M:M,A29,Jul!S:S)</f>
        <v>0</v>
      </c>
      <c r="D29" s="122">
        <f>SUMIF(Aug!C:C,A29,Aug!I:I)</f>
        <v>0</v>
      </c>
      <c r="E29" s="121">
        <f>SUMIF(Aug!M:M,A29,Aug!S:S)</f>
        <v>0</v>
      </c>
      <c r="F29" s="122">
        <f>SUMIF(Sep!C:C,A29,Sep!I:I)</f>
        <v>0</v>
      </c>
      <c r="G29" s="121">
        <f>SUMIF(Sep!M:M,A29,Sep!S:S)</f>
        <v>0</v>
      </c>
      <c r="H29" s="122">
        <f>SUMIF(Oct!C:C,A29,Oct!I:I)</f>
        <v>0</v>
      </c>
      <c r="I29" s="121">
        <f>SUMIF(Oct!M:M,A29,Oct!S:S)</f>
        <v>0</v>
      </c>
      <c r="J29" s="122">
        <f>SUMIF(Nov!C:C,A29,Nov!I:I)</f>
        <v>0</v>
      </c>
      <c r="K29" s="121">
        <f>SUMIF(Nov!M:M,A29,Nov!S:S)</f>
        <v>0</v>
      </c>
      <c r="L29" s="122">
        <f>SUMIF(Dec!C:C,A29,Dec!I:I)</f>
        <v>0</v>
      </c>
      <c r="M29" s="121">
        <f>SUMIF(Dec!M:M,A29,Dec!S:S)</f>
        <v>0</v>
      </c>
    </row>
    <row r="30" spans="1:13" ht="9">
      <c r="A30" s="124">
        <f t="shared" si="0"/>
        <v>0</v>
      </c>
      <c r="B30" s="122">
        <f>SUMIF(Jul!C:C,A30,Jul!I:I)</f>
        <v>0</v>
      </c>
      <c r="C30" s="121">
        <f>SUMIF(Jul!M:M,A30,Jul!S:S)</f>
        <v>0</v>
      </c>
      <c r="D30" s="122">
        <f>SUMIF(Aug!C:C,A30,Aug!I:I)</f>
        <v>0</v>
      </c>
      <c r="E30" s="121">
        <f>SUMIF(Aug!M:M,A30,Aug!S:S)</f>
        <v>0</v>
      </c>
      <c r="F30" s="122">
        <f>SUMIF(Sep!C:C,A30,Sep!I:I)</f>
        <v>0</v>
      </c>
      <c r="G30" s="121">
        <f>SUMIF(Sep!M:M,A30,Sep!S:S)</f>
        <v>0</v>
      </c>
      <c r="H30" s="122">
        <f>SUMIF(Oct!C:C,A30,Oct!I:I)</f>
        <v>0</v>
      </c>
      <c r="I30" s="121">
        <f>SUMIF(Oct!M:M,A30,Oct!S:S)</f>
        <v>0</v>
      </c>
      <c r="J30" s="122">
        <f>SUMIF(Nov!C:C,A30,Nov!I:I)</f>
        <v>0</v>
      </c>
      <c r="K30" s="121">
        <f>SUMIF(Nov!M:M,A30,Nov!S:S)</f>
        <v>0</v>
      </c>
      <c r="L30" s="122">
        <f>SUMIF(Dec!C:C,A30,Dec!I:I)</f>
        <v>0</v>
      </c>
      <c r="M30" s="121">
        <f>SUMIF(Dec!M:M,A30,Dec!S:S)</f>
        <v>0</v>
      </c>
    </row>
    <row r="32" spans="1:14" ht="9">
      <c r="A32" s="286" t="s">
        <v>240</v>
      </c>
      <c r="B32" s="120" t="s">
        <v>242</v>
      </c>
      <c r="C32" s="120" t="s">
        <v>243</v>
      </c>
      <c r="D32" s="120" t="s">
        <v>244</v>
      </c>
      <c r="E32" s="120" t="s">
        <v>245</v>
      </c>
      <c r="F32" s="120" t="s">
        <v>333</v>
      </c>
      <c r="G32" s="120" t="s">
        <v>246</v>
      </c>
      <c r="H32" s="120" t="s">
        <v>247</v>
      </c>
      <c r="I32" s="120" t="s">
        <v>248</v>
      </c>
      <c r="J32" s="120" t="s">
        <v>249</v>
      </c>
      <c r="K32" s="120" t="s">
        <v>250</v>
      </c>
      <c r="L32" s="120" t="s">
        <v>251</v>
      </c>
      <c r="M32" s="120" t="s">
        <v>252</v>
      </c>
      <c r="N32" s="125" t="s">
        <v>253</v>
      </c>
    </row>
    <row r="33" spans="1:16" s="68" customFormat="1" ht="9">
      <c r="A33" s="287"/>
      <c r="B33" s="118" t="s">
        <v>241</v>
      </c>
      <c r="C33" s="118" t="s">
        <v>241</v>
      </c>
      <c r="D33" s="118" t="s">
        <v>241</v>
      </c>
      <c r="E33" s="118" t="s">
        <v>241</v>
      </c>
      <c r="F33" s="118" t="s">
        <v>241</v>
      </c>
      <c r="G33" s="118" t="s">
        <v>241</v>
      </c>
      <c r="H33" s="118" t="s">
        <v>241</v>
      </c>
      <c r="I33" s="118" t="s">
        <v>241</v>
      </c>
      <c r="J33" s="118" t="s">
        <v>241</v>
      </c>
      <c r="K33" s="118" t="s">
        <v>241</v>
      </c>
      <c r="L33" s="118" t="s">
        <v>241</v>
      </c>
      <c r="M33" s="118" t="s">
        <v>241</v>
      </c>
      <c r="N33" s="126" t="s">
        <v>241</v>
      </c>
      <c r="O33" s="66"/>
      <c r="P33" s="66"/>
    </row>
    <row r="34" spans="1:14" ht="9">
      <c r="A34" s="124" t="str">
        <f aca="true" t="shared" si="1" ref="A34:A45">A4</f>
        <v>Fund-Relief</v>
      </c>
      <c r="B34" s="120">
        <f aca="true" t="shared" si="2" ref="B34:B45">B4-C4</f>
        <v>0</v>
      </c>
      <c r="C34" s="120">
        <f aca="true" t="shared" si="3" ref="C34:C45">D4-E4</f>
        <v>0</v>
      </c>
      <c r="D34" s="120">
        <f aca="true" t="shared" si="4" ref="D34:D45">F4-G4</f>
        <v>0</v>
      </c>
      <c r="E34" s="120">
        <f aca="true" t="shared" si="5" ref="E34:E45">H4-I4</f>
        <v>0</v>
      </c>
      <c r="F34" s="122">
        <f aca="true" t="shared" si="6" ref="F34:F45">J4-K4</f>
        <v>0</v>
      </c>
      <c r="G34" s="128">
        <f aca="true" t="shared" si="7" ref="G34:G45">L4-M4</f>
        <v>0</v>
      </c>
      <c r="H34" s="122">
        <f aca="true" t="shared" si="8" ref="H34:H45">B19-C19</f>
        <v>0</v>
      </c>
      <c r="I34" s="122">
        <f aca="true" t="shared" si="9" ref="I34:I45">D19-E19</f>
        <v>0</v>
      </c>
      <c r="J34" s="122">
        <f aca="true" t="shared" si="10" ref="J34:J45">F19-G19</f>
        <v>0</v>
      </c>
      <c r="K34" s="122">
        <f aca="true" t="shared" si="11" ref="K34:K45">H19-I19</f>
        <v>0</v>
      </c>
      <c r="L34" s="122">
        <f aca="true" t="shared" si="12" ref="L34:L45">J19-K19</f>
        <v>0</v>
      </c>
      <c r="M34" s="122">
        <f aca="true" t="shared" si="13" ref="M34:M45">L19-M19</f>
        <v>0</v>
      </c>
      <c r="N34" s="127">
        <f aca="true" t="shared" si="14" ref="N34:N45">SUM(B34:M34)</f>
        <v>0</v>
      </c>
    </row>
    <row r="35" spans="1:14" ht="9">
      <c r="A35" s="124" t="str">
        <f t="shared" si="1"/>
        <v>Fund-Phone Cards </v>
      </c>
      <c r="B35" s="120">
        <f t="shared" si="2"/>
        <v>0</v>
      </c>
      <c r="C35" s="120">
        <f t="shared" si="3"/>
        <v>0</v>
      </c>
      <c r="D35" s="120">
        <f t="shared" si="4"/>
        <v>0</v>
      </c>
      <c r="E35" s="120">
        <f t="shared" si="5"/>
        <v>0</v>
      </c>
      <c r="F35" s="122">
        <f t="shared" si="6"/>
        <v>0</v>
      </c>
      <c r="G35" s="128">
        <f t="shared" si="7"/>
        <v>0</v>
      </c>
      <c r="H35" s="122">
        <f t="shared" si="8"/>
        <v>0</v>
      </c>
      <c r="I35" s="122">
        <f t="shared" si="9"/>
        <v>0</v>
      </c>
      <c r="J35" s="122">
        <f t="shared" si="10"/>
        <v>0</v>
      </c>
      <c r="K35" s="122">
        <f t="shared" si="11"/>
        <v>0</v>
      </c>
      <c r="L35" s="122">
        <f t="shared" si="12"/>
        <v>0</v>
      </c>
      <c r="M35" s="122">
        <f t="shared" si="13"/>
        <v>0</v>
      </c>
      <c r="N35" s="127">
        <f t="shared" si="14"/>
        <v>0</v>
      </c>
    </row>
    <row r="36" spans="1:14" ht="9">
      <c r="A36" s="124" t="str">
        <f t="shared" si="1"/>
        <v>Fund-Scholarship</v>
      </c>
      <c r="B36" s="120">
        <f t="shared" si="2"/>
        <v>0</v>
      </c>
      <c r="C36" s="120">
        <f t="shared" si="3"/>
        <v>0</v>
      </c>
      <c r="D36" s="120">
        <f t="shared" si="4"/>
        <v>0</v>
      </c>
      <c r="E36" s="120">
        <f t="shared" si="5"/>
        <v>0</v>
      </c>
      <c r="F36" s="122">
        <f t="shared" si="6"/>
        <v>0</v>
      </c>
      <c r="G36" s="128">
        <f t="shared" si="7"/>
        <v>0</v>
      </c>
      <c r="H36" s="122">
        <f t="shared" si="8"/>
        <v>0</v>
      </c>
      <c r="I36" s="122">
        <f t="shared" si="9"/>
        <v>0</v>
      </c>
      <c r="J36" s="122">
        <f t="shared" si="10"/>
        <v>0</v>
      </c>
      <c r="K36" s="122">
        <f t="shared" si="11"/>
        <v>0</v>
      </c>
      <c r="L36" s="122">
        <f t="shared" si="12"/>
        <v>0</v>
      </c>
      <c r="M36" s="122">
        <f t="shared" si="13"/>
        <v>0</v>
      </c>
      <c r="N36" s="127">
        <f t="shared" si="14"/>
        <v>0</v>
      </c>
    </row>
    <row r="37" spans="1:14" ht="9">
      <c r="A37" s="124" t="str">
        <f t="shared" si="1"/>
        <v>Fund-Stock</v>
      </c>
      <c r="B37" s="120">
        <f t="shared" si="2"/>
        <v>0</v>
      </c>
      <c r="C37" s="120">
        <f t="shared" si="3"/>
        <v>0</v>
      </c>
      <c r="D37" s="120">
        <f t="shared" si="4"/>
        <v>0</v>
      </c>
      <c r="E37" s="120">
        <f t="shared" si="5"/>
        <v>0</v>
      </c>
      <c r="F37" s="122">
        <f t="shared" si="6"/>
        <v>0</v>
      </c>
      <c r="G37" s="128">
        <f t="shared" si="7"/>
        <v>0</v>
      </c>
      <c r="H37" s="122">
        <f t="shared" si="8"/>
        <v>0</v>
      </c>
      <c r="I37" s="122">
        <f t="shared" si="9"/>
        <v>0</v>
      </c>
      <c r="J37" s="122">
        <f t="shared" si="10"/>
        <v>0</v>
      </c>
      <c r="K37" s="122">
        <f t="shared" si="11"/>
        <v>0</v>
      </c>
      <c r="L37" s="122">
        <f t="shared" si="12"/>
        <v>0</v>
      </c>
      <c r="M37" s="122">
        <f t="shared" si="13"/>
        <v>0</v>
      </c>
      <c r="N37" s="127">
        <f t="shared" si="14"/>
        <v>0</v>
      </c>
    </row>
    <row r="38" spans="1:14" ht="9">
      <c r="A38" s="124" t="str">
        <f t="shared" si="1"/>
        <v>Fund-Memorial</v>
      </c>
      <c r="B38" s="120">
        <f t="shared" si="2"/>
        <v>0</v>
      </c>
      <c r="C38" s="120">
        <f t="shared" si="3"/>
        <v>0</v>
      </c>
      <c r="D38" s="120">
        <f t="shared" si="4"/>
        <v>0</v>
      </c>
      <c r="E38" s="120">
        <f t="shared" si="5"/>
        <v>0</v>
      </c>
      <c r="F38" s="122">
        <f t="shared" si="6"/>
        <v>0</v>
      </c>
      <c r="G38" s="128">
        <f t="shared" si="7"/>
        <v>0</v>
      </c>
      <c r="H38" s="122">
        <f t="shared" si="8"/>
        <v>0</v>
      </c>
      <c r="I38" s="122">
        <f t="shared" si="9"/>
        <v>0</v>
      </c>
      <c r="J38" s="122">
        <f t="shared" si="10"/>
        <v>0</v>
      </c>
      <c r="K38" s="122">
        <f t="shared" si="11"/>
        <v>0</v>
      </c>
      <c r="L38" s="122">
        <f t="shared" si="12"/>
        <v>0</v>
      </c>
      <c r="M38" s="122">
        <f t="shared" si="13"/>
        <v>0</v>
      </c>
      <c r="N38" s="127">
        <f t="shared" si="14"/>
        <v>0</v>
      </c>
    </row>
    <row r="39" spans="1:14" ht="9">
      <c r="A39" s="124" t="str">
        <f t="shared" si="1"/>
        <v>Fund-Bldg. 1</v>
      </c>
      <c r="B39" s="120">
        <f t="shared" si="2"/>
        <v>0</v>
      </c>
      <c r="C39" s="120">
        <f t="shared" si="3"/>
        <v>0</v>
      </c>
      <c r="D39" s="120">
        <f t="shared" si="4"/>
        <v>0</v>
      </c>
      <c r="E39" s="120">
        <f t="shared" si="5"/>
        <v>0</v>
      </c>
      <c r="F39" s="122">
        <f t="shared" si="6"/>
        <v>0</v>
      </c>
      <c r="G39" s="128">
        <f t="shared" si="7"/>
        <v>0</v>
      </c>
      <c r="H39" s="122">
        <f t="shared" si="8"/>
        <v>0</v>
      </c>
      <c r="I39" s="122">
        <f t="shared" si="9"/>
        <v>0</v>
      </c>
      <c r="J39" s="122">
        <f t="shared" si="10"/>
        <v>0</v>
      </c>
      <c r="K39" s="122">
        <f t="shared" si="11"/>
        <v>0</v>
      </c>
      <c r="L39" s="122">
        <f t="shared" si="12"/>
        <v>0</v>
      </c>
      <c r="M39" s="122">
        <f t="shared" si="13"/>
        <v>0</v>
      </c>
      <c r="N39" s="127">
        <f t="shared" si="14"/>
        <v>0</v>
      </c>
    </row>
    <row r="40" spans="1:14" ht="9">
      <c r="A40" s="124">
        <f t="shared" si="1"/>
        <v>0</v>
      </c>
      <c r="B40" s="120">
        <f t="shared" si="2"/>
        <v>0</v>
      </c>
      <c r="C40" s="120">
        <f t="shared" si="3"/>
        <v>0</v>
      </c>
      <c r="D40" s="120">
        <f t="shared" si="4"/>
        <v>0</v>
      </c>
      <c r="E40" s="120">
        <f t="shared" si="5"/>
        <v>0</v>
      </c>
      <c r="F40" s="122">
        <f t="shared" si="6"/>
        <v>0</v>
      </c>
      <c r="G40" s="128">
        <f t="shared" si="7"/>
        <v>0</v>
      </c>
      <c r="H40" s="122">
        <f t="shared" si="8"/>
        <v>0</v>
      </c>
      <c r="I40" s="122">
        <f t="shared" si="9"/>
        <v>0</v>
      </c>
      <c r="J40" s="122">
        <f t="shared" si="10"/>
        <v>0</v>
      </c>
      <c r="K40" s="122">
        <f t="shared" si="11"/>
        <v>0</v>
      </c>
      <c r="L40" s="122">
        <f t="shared" si="12"/>
        <v>0</v>
      </c>
      <c r="M40" s="122">
        <f t="shared" si="13"/>
        <v>0</v>
      </c>
      <c r="N40" s="127">
        <f t="shared" si="14"/>
        <v>0</v>
      </c>
    </row>
    <row r="41" spans="1:14" ht="9">
      <c r="A41" s="124">
        <f t="shared" si="1"/>
        <v>0</v>
      </c>
      <c r="B41" s="120">
        <f t="shared" si="2"/>
        <v>0</v>
      </c>
      <c r="C41" s="120">
        <f t="shared" si="3"/>
        <v>0</v>
      </c>
      <c r="D41" s="120">
        <f t="shared" si="4"/>
        <v>0</v>
      </c>
      <c r="E41" s="120">
        <f t="shared" si="5"/>
        <v>0</v>
      </c>
      <c r="F41" s="122">
        <f t="shared" si="6"/>
        <v>0</v>
      </c>
      <c r="G41" s="128">
        <f t="shared" si="7"/>
        <v>0</v>
      </c>
      <c r="H41" s="122">
        <f t="shared" si="8"/>
        <v>0</v>
      </c>
      <c r="I41" s="122">
        <f t="shared" si="9"/>
        <v>0</v>
      </c>
      <c r="J41" s="122">
        <f t="shared" si="10"/>
        <v>0</v>
      </c>
      <c r="K41" s="122">
        <f t="shared" si="11"/>
        <v>0</v>
      </c>
      <c r="L41" s="122">
        <f t="shared" si="12"/>
        <v>0</v>
      </c>
      <c r="M41" s="122">
        <f t="shared" si="13"/>
        <v>0</v>
      </c>
      <c r="N41" s="127">
        <f t="shared" si="14"/>
        <v>0</v>
      </c>
    </row>
    <row r="42" spans="1:14" ht="9">
      <c r="A42" s="124">
        <f t="shared" si="1"/>
        <v>0</v>
      </c>
      <c r="B42" s="120">
        <f t="shared" si="2"/>
        <v>0</v>
      </c>
      <c r="C42" s="120">
        <f t="shared" si="3"/>
        <v>0</v>
      </c>
      <c r="D42" s="120">
        <f t="shared" si="4"/>
        <v>0</v>
      </c>
      <c r="E42" s="120">
        <f t="shared" si="5"/>
        <v>0</v>
      </c>
      <c r="F42" s="122">
        <f t="shared" si="6"/>
        <v>0</v>
      </c>
      <c r="G42" s="128">
        <f t="shared" si="7"/>
        <v>0</v>
      </c>
      <c r="H42" s="122">
        <f t="shared" si="8"/>
        <v>0</v>
      </c>
      <c r="I42" s="122">
        <f t="shared" si="9"/>
        <v>0</v>
      </c>
      <c r="J42" s="122">
        <f t="shared" si="10"/>
        <v>0</v>
      </c>
      <c r="K42" s="122">
        <f t="shared" si="11"/>
        <v>0</v>
      </c>
      <c r="L42" s="122">
        <f t="shared" si="12"/>
        <v>0</v>
      </c>
      <c r="M42" s="122">
        <f t="shared" si="13"/>
        <v>0</v>
      </c>
      <c r="N42" s="127">
        <f t="shared" si="14"/>
        <v>0</v>
      </c>
    </row>
    <row r="43" spans="1:14" ht="9">
      <c r="A43" s="124">
        <f t="shared" si="1"/>
        <v>0</v>
      </c>
      <c r="B43" s="120">
        <f t="shared" si="2"/>
        <v>0</v>
      </c>
      <c r="C43" s="120">
        <f t="shared" si="3"/>
        <v>0</v>
      </c>
      <c r="D43" s="120">
        <f t="shared" si="4"/>
        <v>0</v>
      </c>
      <c r="E43" s="120">
        <f t="shared" si="5"/>
        <v>0</v>
      </c>
      <c r="F43" s="122">
        <f t="shared" si="6"/>
        <v>0</v>
      </c>
      <c r="G43" s="128">
        <f t="shared" si="7"/>
        <v>0</v>
      </c>
      <c r="H43" s="122">
        <f t="shared" si="8"/>
        <v>0</v>
      </c>
      <c r="I43" s="122">
        <f t="shared" si="9"/>
        <v>0</v>
      </c>
      <c r="J43" s="122">
        <f t="shared" si="10"/>
        <v>0</v>
      </c>
      <c r="K43" s="122">
        <f t="shared" si="11"/>
        <v>0</v>
      </c>
      <c r="L43" s="122">
        <f t="shared" si="12"/>
        <v>0</v>
      </c>
      <c r="M43" s="122">
        <f t="shared" si="13"/>
        <v>0</v>
      </c>
      <c r="N43" s="127">
        <f t="shared" si="14"/>
        <v>0</v>
      </c>
    </row>
    <row r="44" spans="1:14" ht="9">
      <c r="A44" s="124">
        <f t="shared" si="1"/>
        <v>0</v>
      </c>
      <c r="B44" s="120">
        <f t="shared" si="2"/>
        <v>0</v>
      </c>
      <c r="C44" s="120">
        <f t="shared" si="3"/>
        <v>0</v>
      </c>
      <c r="D44" s="120">
        <f t="shared" si="4"/>
        <v>0</v>
      </c>
      <c r="E44" s="120">
        <f t="shared" si="5"/>
        <v>0</v>
      </c>
      <c r="F44" s="122">
        <f t="shared" si="6"/>
        <v>0</v>
      </c>
      <c r="G44" s="128">
        <f t="shared" si="7"/>
        <v>0</v>
      </c>
      <c r="H44" s="122">
        <f t="shared" si="8"/>
        <v>0</v>
      </c>
      <c r="I44" s="122">
        <f t="shared" si="9"/>
        <v>0</v>
      </c>
      <c r="J44" s="122">
        <f t="shared" si="10"/>
        <v>0</v>
      </c>
      <c r="K44" s="122">
        <f t="shared" si="11"/>
        <v>0</v>
      </c>
      <c r="L44" s="122">
        <f t="shared" si="12"/>
        <v>0</v>
      </c>
      <c r="M44" s="122">
        <f t="shared" si="13"/>
        <v>0</v>
      </c>
      <c r="N44" s="127">
        <f t="shared" si="14"/>
        <v>0</v>
      </c>
    </row>
    <row r="45" spans="1:14" ht="9">
      <c r="A45" s="124">
        <f t="shared" si="1"/>
        <v>0</v>
      </c>
      <c r="B45" s="120">
        <f t="shared" si="2"/>
        <v>0</v>
      </c>
      <c r="C45" s="120">
        <f t="shared" si="3"/>
        <v>0</v>
      </c>
      <c r="D45" s="120">
        <f t="shared" si="4"/>
        <v>0</v>
      </c>
      <c r="E45" s="120">
        <f t="shared" si="5"/>
        <v>0</v>
      </c>
      <c r="F45" s="122">
        <f t="shared" si="6"/>
        <v>0</v>
      </c>
      <c r="G45" s="128">
        <f t="shared" si="7"/>
        <v>0</v>
      </c>
      <c r="H45" s="122">
        <f t="shared" si="8"/>
        <v>0</v>
      </c>
      <c r="I45" s="122">
        <f t="shared" si="9"/>
        <v>0</v>
      </c>
      <c r="J45" s="122">
        <f t="shared" si="10"/>
        <v>0</v>
      </c>
      <c r="K45" s="122">
        <f t="shared" si="11"/>
        <v>0</v>
      </c>
      <c r="L45" s="122">
        <f t="shared" si="12"/>
        <v>0</v>
      </c>
      <c r="M45" s="122">
        <f t="shared" si="13"/>
        <v>0</v>
      </c>
      <c r="N45" s="127">
        <f t="shared" si="14"/>
        <v>0</v>
      </c>
    </row>
    <row r="47" spans="1:14" ht="9">
      <c r="A47" s="286" t="s">
        <v>240</v>
      </c>
      <c r="B47" s="129" t="s">
        <v>242</v>
      </c>
      <c r="C47" s="130" t="s">
        <v>243</v>
      </c>
      <c r="D47" s="130" t="s">
        <v>244</v>
      </c>
      <c r="E47" s="130" t="s">
        <v>245</v>
      </c>
      <c r="F47" s="130" t="s">
        <v>333</v>
      </c>
      <c r="G47" s="130" t="s">
        <v>246</v>
      </c>
      <c r="H47" s="130" t="s">
        <v>247</v>
      </c>
      <c r="I47" s="130" t="s">
        <v>248</v>
      </c>
      <c r="J47" s="130" t="s">
        <v>249</v>
      </c>
      <c r="K47" s="130" t="s">
        <v>250</v>
      </c>
      <c r="L47" s="130" t="s">
        <v>251</v>
      </c>
      <c r="M47" s="130" t="s">
        <v>252</v>
      </c>
      <c r="N47" s="131" t="s">
        <v>253</v>
      </c>
    </row>
    <row r="48" spans="1:16" s="68" customFormat="1" ht="18">
      <c r="A48" s="287"/>
      <c r="B48" s="118" t="s">
        <v>102</v>
      </c>
      <c r="C48" s="132" t="s">
        <v>284</v>
      </c>
      <c r="D48" s="132" t="s">
        <v>284</v>
      </c>
      <c r="E48" s="132" t="s">
        <v>284</v>
      </c>
      <c r="F48" s="132" t="s">
        <v>284</v>
      </c>
      <c r="G48" s="132" t="s">
        <v>284</v>
      </c>
      <c r="H48" s="132" t="s">
        <v>284</v>
      </c>
      <c r="I48" s="132" t="s">
        <v>284</v>
      </c>
      <c r="J48" s="132" t="s">
        <v>284</v>
      </c>
      <c r="K48" s="132" t="s">
        <v>284</v>
      </c>
      <c r="L48" s="132" t="s">
        <v>284</v>
      </c>
      <c r="M48" s="132" t="s">
        <v>284</v>
      </c>
      <c r="N48" s="126" t="s">
        <v>277</v>
      </c>
      <c r="O48" s="66"/>
      <c r="P48" s="66"/>
    </row>
    <row r="49" spans="1:14" ht="9">
      <c r="A49" s="124" t="s">
        <v>164</v>
      </c>
      <c r="B49" s="120">
        <v>0</v>
      </c>
      <c r="C49" s="127"/>
      <c r="D49" s="120"/>
      <c r="E49" s="120"/>
      <c r="F49" s="120"/>
      <c r="G49" s="120"/>
      <c r="H49" s="120"/>
      <c r="I49" s="120"/>
      <c r="J49" s="120"/>
      <c r="K49" s="120"/>
      <c r="L49" s="120"/>
      <c r="M49" s="120"/>
      <c r="N49" s="120">
        <f aca="true" t="shared" si="15" ref="N49:N54">SUM(B49:M49,N34)</f>
        <v>0</v>
      </c>
    </row>
    <row r="50" spans="1:14" ht="9">
      <c r="A50" s="124" t="s">
        <v>272</v>
      </c>
      <c r="B50" s="120">
        <v>603.45</v>
      </c>
      <c r="C50" s="127"/>
      <c r="D50" s="120"/>
      <c r="E50" s="120"/>
      <c r="F50" s="120"/>
      <c r="G50" s="120"/>
      <c r="H50" s="120"/>
      <c r="I50" s="120"/>
      <c r="J50" s="120"/>
      <c r="K50" s="120"/>
      <c r="L50" s="120"/>
      <c r="M50" s="120"/>
      <c r="N50" s="120">
        <f t="shared" si="15"/>
        <v>603.45</v>
      </c>
    </row>
    <row r="51" spans="1:14" ht="9">
      <c r="A51" s="124" t="s">
        <v>271</v>
      </c>
      <c r="B51" s="120">
        <v>1244.75</v>
      </c>
      <c r="C51" s="127"/>
      <c r="D51" s="120"/>
      <c r="E51" s="120"/>
      <c r="F51" s="120"/>
      <c r="G51" s="120"/>
      <c r="H51" s="120"/>
      <c r="I51" s="120"/>
      <c r="J51" s="120"/>
      <c r="K51" s="120"/>
      <c r="L51" s="120"/>
      <c r="M51" s="120"/>
      <c r="N51" s="120">
        <f t="shared" si="15"/>
        <v>1244.75</v>
      </c>
    </row>
    <row r="52" spans="1:14" ht="9">
      <c r="A52" s="124" t="s">
        <v>274</v>
      </c>
      <c r="B52" s="120">
        <v>10400</v>
      </c>
      <c r="C52" s="127"/>
      <c r="D52" s="120"/>
      <c r="E52" s="120"/>
      <c r="F52" s="120"/>
      <c r="G52" s="120"/>
      <c r="H52" s="120"/>
      <c r="I52" s="120"/>
      <c r="J52" s="120"/>
      <c r="K52" s="120"/>
      <c r="L52" s="120"/>
      <c r="M52" s="120"/>
      <c r="N52" s="120">
        <f t="shared" si="15"/>
        <v>10400</v>
      </c>
    </row>
    <row r="53" spans="1:14" ht="9">
      <c r="A53" s="124" t="s">
        <v>273</v>
      </c>
      <c r="B53" s="120">
        <v>3263</v>
      </c>
      <c r="C53" s="127"/>
      <c r="D53" s="120"/>
      <c r="E53" s="120"/>
      <c r="F53" s="120"/>
      <c r="G53" s="120"/>
      <c r="H53" s="120"/>
      <c r="I53" s="120"/>
      <c r="J53" s="120"/>
      <c r="K53" s="120"/>
      <c r="L53" s="120"/>
      <c r="M53" s="120"/>
      <c r="N53" s="120">
        <f t="shared" si="15"/>
        <v>3263</v>
      </c>
    </row>
    <row r="54" spans="1:14" ht="9">
      <c r="A54" s="124" t="s">
        <v>280</v>
      </c>
      <c r="B54" s="120">
        <v>10618.3</v>
      </c>
      <c r="C54" s="127"/>
      <c r="D54" s="120"/>
      <c r="E54" s="120"/>
      <c r="F54" s="120"/>
      <c r="G54" s="120"/>
      <c r="H54" s="120"/>
      <c r="I54" s="120"/>
      <c r="J54" s="120"/>
      <c r="K54" s="120"/>
      <c r="L54" s="120"/>
      <c r="M54" s="120"/>
      <c r="N54" s="120">
        <f t="shared" si="15"/>
        <v>10618.3</v>
      </c>
    </row>
    <row r="55" spans="1:14" ht="9">
      <c r="A55" s="124"/>
      <c r="B55" s="120"/>
      <c r="C55" s="127"/>
      <c r="D55" s="120"/>
      <c r="E55" s="120"/>
      <c r="F55" s="120"/>
      <c r="G55" s="120"/>
      <c r="H55" s="120"/>
      <c r="I55" s="120"/>
      <c r="J55" s="120"/>
      <c r="K55" s="120"/>
      <c r="L55" s="120"/>
      <c r="M55" s="120"/>
      <c r="N55" s="120"/>
    </row>
    <row r="56" spans="1:14" ht="9">
      <c r="A56" s="124"/>
      <c r="B56" s="120"/>
      <c r="C56" s="127"/>
      <c r="D56" s="120"/>
      <c r="E56" s="120"/>
      <c r="F56" s="120"/>
      <c r="G56" s="120"/>
      <c r="H56" s="120"/>
      <c r="I56" s="120"/>
      <c r="J56" s="120"/>
      <c r="K56" s="120"/>
      <c r="L56" s="120"/>
      <c r="M56" s="120"/>
      <c r="N56" s="120"/>
    </row>
    <row r="57" spans="1:14" ht="9">
      <c r="A57" s="124"/>
      <c r="B57" s="120"/>
      <c r="C57" s="127"/>
      <c r="D57" s="120"/>
      <c r="E57" s="120"/>
      <c r="F57" s="120"/>
      <c r="G57" s="120"/>
      <c r="H57" s="120"/>
      <c r="I57" s="120"/>
      <c r="J57" s="120"/>
      <c r="K57" s="120"/>
      <c r="L57" s="120"/>
      <c r="M57" s="120"/>
      <c r="N57" s="120"/>
    </row>
    <row r="58" spans="1:14" ht="9">
      <c r="A58" s="74" t="s">
        <v>282</v>
      </c>
      <c r="B58" s="120">
        <f>SUM(B49:B57)</f>
        <v>26129.5</v>
      </c>
      <c r="D58" s="73"/>
      <c r="E58" s="73"/>
      <c r="F58" s="73"/>
      <c r="G58" s="73"/>
      <c r="H58" s="73"/>
      <c r="I58" s="73"/>
      <c r="J58" s="73"/>
      <c r="K58" s="73"/>
      <c r="L58" s="74"/>
      <c r="M58" s="74" t="s">
        <v>282</v>
      </c>
      <c r="N58" s="120">
        <f>SUM(N49:N57)</f>
        <v>26129.5</v>
      </c>
    </row>
    <row r="59" spans="1:14" ht="9">
      <c r="A59" s="75" t="s">
        <v>281</v>
      </c>
      <c r="B59" s="120">
        <v>26056.13</v>
      </c>
      <c r="D59" s="73"/>
      <c r="E59" s="73"/>
      <c r="F59" s="73"/>
      <c r="G59" s="73"/>
      <c r="H59" s="73"/>
      <c r="I59" s="73"/>
      <c r="J59" s="73"/>
      <c r="K59" s="73"/>
      <c r="L59" s="75"/>
      <c r="M59" s="75" t="s">
        <v>281</v>
      </c>
      <c r="N59" s="120">
        <f>SUM(Dec!R54,Dec!R56)</f>
        <v>-5781.580000000006</v>
      </c>
    </row>
    <row r="60" spans="1:14" ht="9">
      <c r="A60" s="75" t="s">
        <v>76</v>
      </c>
      <c r="B60" s="120">
        <v>3263</v>
      </c>
      <c r="D60" s="73"/>
      <c r="E60" s="73"/>
      <c r="F60" s="73"/>
      <c r="G60" s="73"/>
      <c r="H60" s="73"/>
      <c r="I60" s="73"/>
      <c r="J60" s="73"/>
      <c r="K60" s="73"/>
      <c r="L60" s="75"/>
      <c r="M60" s="75" t="s">
        <v>77</v>
      </c>
      <c r="N60" s="120">
        <f>N53-N38</f>
        <v>3263</v>
      </c>
    </row>
    <row r="61" spans="1:14" ht="9">
      <c r="A61" s="74" t="s">
        <v>279</v>
      </c>
      <c r="B61" s="120">
        <f>B59+B60-B58</f>
        <v>3189.630000000001</v>
      </c>
      <c r="D61" s="73"/>
      <c r="E61" s="73"/>
      <c r="F61" s="73"/>
      <c r="G61" s="73"/>
      <c r="H61" s="73"/>
      <c r="I61" s="73"/>
      <c r="J61" s="73"/>
      <c r="K61" s="73"/>
      <c r="L61" s="74"/>
      <c r="M61" s="74" t="s">
        <v>279</v>
      </c>
      <c r="N61" s="120">
        <f>N59+N60+N38-N58</f>
        <v>-28648.080000000005</v>
      </c>
    </row>
    <row r="62" spans="4:13" ht="9">
      <c r="D62" s="73"/>
      <c r="E62" s="73"/>
      <c r="F62" s="73"/>
      <c r="G62" s="73"/>
      <c r="H62" s="73"/>
      <c r="I62" s="73"/>
      <c r="J62" s="73"/>
      <c r="K62" s="73"/>
      <c r="L62" s="73"/>
      <c r="M62" s="73"/>
    </row>
    <row r="63" ht="9">
      <c r="N63" s="64"/>
    </row>
  </sheetData>
  <sheetProtection/>
  <mergeCells count="16">
    <mergeCell ref="A32:A33"/>
    <mergeCell ref="B2:C2"/>
    <mergeCell ref="D17:E17"/>
    <mergeCell ref="F17:G17"/>
    <mergeCell ref="A2:A3"/>
    <mergeCell ref="A17:A18"/>
    <mergeCell ref="A47:A48"/>
    <mergeCell ref="H2:I2"/>
    <mergeCell ref="J2:K2"/>
    <mergeCell ref="L2:M2"/>
    <mergeCell ref="H17:I17"/>
    <mergeCell ref="J17:K17"/>
    <mergeCell ref="L17:M17"/>
    <mergeCell ref="D2:E2"/>
    <mergeCell ref="F2:G2"/>
    <mergeCell ref="B17:C17"/>
  </mergeCells>
  <dataValidations count="1">
    <dataValidation type="list" allowBlank="1" showInputMessage="1" showErrorMessage="1" sqref="A4:A15">
      <formula1>REASON1</formula1>
    </dataValidation>
  </dataValidations>
  <printOptions/>
  <pageMargins left="0.25" right="0" top="0.5" bottom="0" header="0.5" footer="0.5"/>
  <pageSetup fitToHeight="1" fitToWidth="1" horizontalDpi="600" verticalDpi="600" orientation="landscape" scale="97" r:id="rId1"/>
</worksheet>
</file>

<file path=xl/worksheets/sheet8.xml><?xml version="1.0" encoding="utf-8"?>
<worksheet xmlns="http://schemas.openxmlformats.org/spreadsheetml/2006/main" xmlns:r="http://schemas.openxmlformats.org/officeDocument/2006/relationships">
  <sheetPr>
    <tabColor rgb="FFFF0000"/>
    <pageSetUpPr fitToPage="1"/>
  </sheetPr>
  <dimension ref="A1:S41"/>
  <sheetViews>
    <sheetView zoomScale="75" zoomScaleNormal="75" zoomScalePageLayoutView="0" workbookViewId="0" topLeftCell="A1">
      <pane ySplit="3" topLeftCell="A4" activePane="bottomLeft" state="frozen"/>
      <selection pane="topLeft" activeCell="A1" sqref="A1"/>
      <selection pane="bottomLeft" activeCell="H33" sqref="H33"/>
    </sheetView>
  </sheetViews>
  <sheetFormatPr defaultColWidth="9.140625" defaultRowHeight="12.75"/>
  <cols>
    <col min="1" max="1" width="80.7109375" style="87" customWidth="1"/>
    <col min="2" max="2" width="15.421875" style="83" bestFit="1" customWidth="1"/>
    <col min="3" max="3" width="13.7109375" style="84" bestFit="1" customWidth="1"/>
    <col min="4" max="4" width="19.8515625" style="82" customWidth="1"/>
    <col min="5" max="5" width="10.421875" style="85" customWidth="1"/>
    <col min="6" max="17" width="3.7109375" style="86" customWidth="1"/>
    <col min="18" max="16384" width="9.140625" style="87" customWidth="1"/>
  </cols>
  <sheetData>
    <row r="1" spans="1:17" ht="35.25">
      <c r="A1" s="90" t="s">
        <v>121</v>
      </c>
      <c r="F1" s="291">
        <v>2011</v>
      </c>
      <c r="G1" s="292"/>
      <c r="H1" s="292"/>
      <c r="I1" s="292"/>
      <c r="J1" s="292"/>
      <c r="K1" s="292"/>
      <c r="L1" s="292"/>
      <c r="M1" s="292"/>
      <c r="N1" s="292"/>
      <c r="O1" s="292"/>
      <c r="P1" s="292"/>
      <c r="Q1" s="292"/>
    </row>
    <row r="2" spans="1:17" ht="19.5" customHeight="1">
      <c r="A2" s="89"/>
      <c r="F2" s="288" t="s">
        <v>120</v>
      </c>
      <c r="G2" s="289"/>
      <c r="H2" s="289"/>
      <c r="I2" s="289"/>
      <c r="J2" s="289"/>
      <c r="K2" s="289"/>
      <c r="L2" s="289"/>
      <c r="M2" s="289"/>
      <c r="N2" s="289"/>
      <c r="O2" s="289"/>
      <c r="P2" s="289"/>
      <c r="Q2" s="290"/>
    </row>
    <row r="3" spans="1:17" s="88" customFormat="1" ht="71.25" customHeight="1">
      <c r="A3" s="138" t="s">
        <v>115</v>
      </c>
      <c r="B3" s="139" t="s">
        <v>166</v>
      </c>
      <c r="C3" s="139" t="s">
        <v>270</v>
      </c>
      <c r="D3" s="138" t="s">
        <v>163</v>
      </c>
      <c r="E3" s="140" t="s">
        <v>162</v>
      </c>
      <c r="F3" s="141" t="s">
        <v>242</v>
      </c>
      <c r="G3" s="141" t="s">
        <v>243</v>
      </c>
      <c r="H3" s="141" t="s">
        <v>244</v>
      </c>
      <c r="I3" s="141" t="s">
        <v>245</v>
      </c>
      <c r="J3" s="141" t="s">
        <v>333</v>
      </c>
      <c r="K3" s="141" t="s">
        <v>246</v>
      </c>
      <c r="L3" s="141" t="s">
        <v>247</v>
      </c>
      <c r="M3" s="141" t="s">
        <v>248</v>
      </c>
      <c r="N3" s="141" t="s">
        <v>249</v>
      </c>
      <c r="O3" s="141" t="s">
        <v>250</v>
      </c>
      <c r="P3" s="141" t="s">
        <v>251</v>
      </c>
      <c r="Q3" s="141" t="s">
        <v>252</v>
      </c>
    </row>
    <row r="4" spans="1:17" ht="15">
      <c r="A4" s="219" t="s">
        <v>124</v>
      </c>
      <c r="B4" s="220" t="s">
        <v>167</v>
      </c>
      <c r="C4" s="221" t="s">
        <v>116</v>
      </c>
      <c r="D4" s="222" t="s">
        <v>117</v>
      </c>
      <c r="E4" s="142" t="s">
        <v>135</v>
      </c>
      <c r="F4" s="143">
        <v>12</v>
      </c>
      <c r="G4" s="143">
        <v>8</v>
      </c>
      <c r="H4" s="270"/>
      <c r="I4" s="270"/>
      <c r="J4" s="270"/>
      <c r="K4" s="270"/>
      <c r="L4" s="270"/>
      <c r="M4" s="270"/>
      <c r="N4" s="270"/>
      <c r="O4" s="270"/>
      <c r="P4" s="270"/>
      <c r="Q4" s="270"/>
    </row>
    <row r="5" spans="1:17" ht="15">
      <c r="A5" s="219" t="s">
        <v>114</v>
      </c>
      <c r="B5" s="220" t="s">
        <v>167</v>
      </c>
      <c r="C5" s="223" t="s">
        <v>133</v>
      </c>
      <c r="D5" s="222" t="s">
        <v>113</v>
      </c>
      <c r="E5" s="142" t="s">
        <v>133</v>
      </c>
      <c r="F5" s="143">
        <v>12</v>
      </c>
      <c r="G5" s="143">
        <v>8</v>
      </c>
      <c r="H5" s="270"/>
      <c r="I5" s="270"/>
      <c r="J5" s="270"/>
      <c r="K5" s="270"/>
      <c r="L5" s="270"/>
      <c r="M5" s="270"/>
      <c r="N5" s="270"/>
      <c r="O5" s="270"/>
      <c r="P5" s="270"/>
      <c r="Q5" s="270"/>
    </row>
    <row r="6" spans="1:17" ht="15">
      <c r="A6" s="219" t="s">
        <v>71</v>
      </c>
      <c r="B6" s="220" t="s">
        <v>288</v>
      </c>
      <c r="C6" s="223" t="s">
        <v>133</v>
      </c>
      <c r="D6" s="222" t="s">
        <v>113</v>
      </c>
      <c r="E6" s="142" t="s">
        <v>133</v>
      </c>
      <c r="F6" s="143">
        <v>14</v>
      </c>
      <c r="G6" s="159"/>
      <c r="H6" s="159"/>
      <c r="I6" s="270"/>
      <c r="J6" s="159"/>
      <c r="K6" s="159"/>
      <c r="L6" s="270"/>
      <c r="M6" s="159"/>
      <c r="N6" s="159"/>
      <c r="O6" s="270"/>
      <c r="P6" s="159"/>
      <c r="Q6" s="159"/>
    </row>
    <row r="7" spans="1:17" ht="15">
      <c r="A7" s="219" t="s">
        <v>72</v>
      </c>
      <c r="B7" s="220" t="s">
        <v>288</v>
      </c>
      <c r="C7" s="223" t="s">
        <v>133</v>
      </c>
      <c r="D7" s="222"/>
      <c r="E7" s="147"/>
      <c r="F7" s="208">
        <v>17</v>
      </c>
      <c r="G7" s="146"/>
      <c r="H7" s="146"/>
      <c r="I7" s="270"/>
      <c r="J7" s="159"/>
      <c r="K7" s="159"/>
      <c r="L7" s="270"/>
      <c r="M7" s="159"/>
      <c r="N7" s="159"/>
      <c r="O7" s="270"/>
      <c r="P7" s="146"/>
      <c r="Q7" s="146"/>
    </row>
    <row r="8" spans="1:17" ht="7.5" customHeight="1">
      <c r="A8" s="148"/>
      <c r="B8" s="149"/>
      <c r="C8" s="150"/>
      <c r="D8" s="151"/>
      <c r="E8" s="152"/>
      <c r="F8" s="153"/>
      <c r="G8" s="153"/>
      <c r="H8" s="153"/>
      <c r="I8" s="153"/>
      <c r="J8" s="153"/>
      <c r="K8" s="153"/>
      <c r="L8" s="153"/>
      <c r="M8" s="153"/>
      <c r="N8" s="153"/>
      <c r="O8" s="153"/>
      <c r="P8" s="153"/>
      <c r="Q8" s="153"/>
    </row>
    <row r="9" spans="1:17" ht="15">
      <c r="A9" s="160" t="s">
        <v>111</v>
      </c>
      <c r="B9" s="205" t="s">
        <v>168</v>
      </c>
      <c r="C9" s="206"/>
      <c r="D9" s="207" t="s">
        <v>134</v>
      </c>
      <c r="E9" s="158"/>
      <c r="F9" s="208">
        <v>28</v>
      </c>
      <c r="G9" s="159"/>
      <c r="H9" s="159"/>
      <c r="I9" s="159"/>
      <c r="J9" s="159"/>
      <c r="K9" s="159"/>
      <c r="L9" s="159"/>
      <c r="M9" s="159"/>
      <c r="N9" s="159"/>
      <c r="O9" s="159"/>
      <c r="P9" s="159"/>
      <c r="Q9" s="159"/>
    </row>
    <row r="10" spans="1:17" ht="15">
      <c r="A10" s="236" t="s">
        <v>413</v>
      </c>
      <c r="B10" s="237" t="s">
        <v>168</v>
      </c>
      <c r="C10" s="238"/>
      <c r="D10" s="239" t="s">
        <v>70</v>
      </c>
      <c r="E10" s="158"/>
      <c r="F10" s="271">
        <v>19</v>
      </c>
      <c r="G10" s="159"/>
      <c r="H10" s="159"/>
      <c r="I10" s="159"/>
      <c r="J10" s="159"/>
      <c r="K10" s="159"/>
      <c r="L10" s="159"/>
      <c r="M10" s="159"/>
      <c r="N10" s="159"/>
      <c r="O10" s="159"/>
      <c r="P10" s="159"/>
      <c r="Q10" s="159"/>
    </row>
    <row r="11" spans="1:17" ht="15">
      <c r="A11" s="219" t="s">
        <v>55</v>
      </c>
      <c r="B11" s="225" t="s">
        <v>110</v>
      </c>
      <c r="C11" s="226"/>
      <c r="D11" s="227" t="s">
        <v>243</v>
      </c>
      <c r="E11" s="158"/>
      <c r="F11" s="159"/>
      <c r="G11" s="144"/>
      <c r="H11" s="159"/>
      <c r="I11" s="159"/>
      <c r="J11" s="159"/>
      <c r="K11" s="159"/>
      <c r="L11" s="159"/>
      <c r="M11" s="159"/>
      <c r="N11" s="159"/>
      <c r="O11" s="159"/>
      <c r="P11" s="159"/>
      <c r="Q11" s="159"/>
    </row>
    <row r="12" spans="1:17" ht="15">
      <c r="A12" s="224" t="s">
        <v>480</v>
      </c>
      <c r="B12" s="225" t="s">
        <v>168</v>
      </c>
      <c r="C12" s="226"/>
      <c r="D12" s="227" t="s">
        <v>46</v>
      </c>
      <c r="E12" s="158"/>
      <c r="F12" s="204"/>
      <c r="G12" s="144"/>
      <c r="H12" s="159"/>
      <c r="I12" s="159"/>
      <c r="J12" s="159"/>
      <c r="K12" s="159"/>
      <c r="L12" s="159"/>
      <c r="M12" s="159"/>
      <c r="N12" s="159"/>
      <c r="O12" s="159"/>
      <c r="P12" s="159"/>
      <c r="Q12" s="159"/>
    </row>
    <row r="13" spans="1:17" ht="15">
      <c r="A13" s="224" t="s">
        <v>54</v>
      </c>
      <c r="B13" s="220" t="s">
        <v>168</v>
      </c>
      <c r="C13" s="223"/>
      <c r="D13" s="278" t="s">
        <v>47</v>
      </c>
      <c r="E13" s="142"/>
      <c r="F13" s="159"/>
      <c r="G13" s="159"/>
      <c r="H13" s="159"/>
      <c r="I13" s="144"/>
      <c r="J13" s="159"/>
      <c r="K13" s="159"/>
      <c r="L13" s="159"/>
      <c r="M13" s="159"/>
      <c r="N13" s="159"/>
      <c r="O13" s="159"/>
      <c r="P13" s="159"/>
      <c r="Q13" s="159"/>
    </row>
    <row r="14" spans="1:17" ht="15">
      <c r="A14" s="224" t="s">
        <v>132</v>
      </c>
      <c r="B14" s="225" t="s">
        <v>168</v>
      </c>
      <c r="C14" s="226"/>
      <c r="D14" s="227" t="s">
        <v>106</v>
      </c>
      <c r="E14" s="158"/>
      <c r="F14" s="159"/>
      <c r="G14" s="159"/>
      <c r="H14" s="159"/>
      <c r="I14" s="159"/>
      <c r="J14" s="144"/>
      <c r="K14" s="159"/>
      <c r="L14" s="159"/>
      <c r="M14" s="159"/>
      <c r="N14" s="159"/>
      <c r="O14" s="159"/>
      <c r="P14" s="159"/>
      <c r="Q14" s="159"/>
    </row>
    <row r="15" spans="1:17" ht="15">
      <c r="A15" s="224" t="s">
        <v>406</v>
      </c>
      <c r="B15" s="220" t="s">
        <v>110</v>
      </c>
      <c r="C15" s="223"/>
      <c r="D15" s="278" t="s">
        <v>420</v>
      </c>
      <c r="E15" s="142"/>
      <c r="F15" s="159"/>
      <c r="G15" s="159"/>
      <c r="H15" s="159"/>
      <c r="I15" s="159"/>
      <c r="J15" s="144"/>
      <c r="K15" s="159"/>
      <c r="L15" s="159"/>
      <c r="M15" s="159"/>
      <c r="N15" s="159"/>
      <c r="O15" s="159"/>
      <c r="P15" s="159"/>
      <c r="Q15" s="159"/>
    </row>
    <row r="16" spans="1:17" ht="15">
      <c r="A16" s="224" t="s">
        <v>407</v>
      </c>
      <c r="B16" s="220" t="s">
        <v>110</v>
      </c>
      <c r="C16" s="223"/>
      <c r="D16" s="278" t="s">
        <v>420</v>
      </c>
      <c r="E16" s="142"/>
      <c r="F16" s="159"/>
      <c r="G16" s="159"/>
      <c r="H16" s="159"/>
      <c r="I16" s="159"/>
      <c r="J16" s="144"/>
      <c r="K16" s="159"/>
      <c r="L16" s="159"/>
      <c r="M16" s="159"/>
      <c r="N16" s="159"/>
      <c r="O16" s="159"/>
      <c r="P16" s="159"/>
      <c r="Q16" s="159"/>
    </row>
    <row r="17" spans="1:17" ht="15">
      <c r="A17" s="224" t="s">
        <v>84</v>
      </c>
      <c r="B17" s="220" t="s">
        <v>168</v>
      </c>
      <c r="C17" s="223"/>
      <c r="D17" s="278" t="s">
        <v>22</v>
      </c>
      <c r="E17" s="142"/>
      <c r="F17" s="159"/>
      <c r="G17" s="159"/>
      <c r="H17" s="159"/>
      <c r="I17" s="159"/>
      <c r="J17" s="144"/>
      <c r="K17" s="159"/>
      <c r="L17" s="159"/>
      <c r="M17" s="159"/>
      <c r="N17" s="159"/>
      <c r="O17" s="159"/>
      <c r="P17" s="159"/>
      <c r="Q17" s="159"/>
    </row>
    <row r="18" spans="1:17" ht="15">
      <c r="A18" s="224" t="s">
        <v>123</v>
      </c>
      <c r="B18" s="220" t="s">
        <v>168</v>
      </c>
      <c r="C18" s="223"/>
      <c r="D18" s="278" t="s">
        <v>23</v>
      </c>
      <c r="E18" s="142"/>
      <c r="F18" s="159"/>
      <c r="G18" s="159"/>
      <c r="H18" s="159"/>
      <c r="I18" s="159"/>
      <c r="J18" s="144"/>
      <c r="K18" s="159"/>
      <c r="L18" s="159"/>
      <c r="M18" s="159"/>
      <c r="N18" s="159"/>
      <c r="O18" s="159"/>
      <c r="P18" s="159"/>
      <c r="Q18" s="159"/>
    </row>
    <row r="19" spans="1:17" ht="15">
      <c r="A19" s="224" t="s">
        <v>112</v>
      </c>
      <c r="B19" s="220" t="s">
        <v>168</v>
      </c>
      <c r="C19" s="223"/>
      <c r="D19" s="278" t="s">
        <v>24</v>
      </c>
      <c r="E19" s="142"/>
      <c r="F19" s="159"/>
      <c r="G19" s="159"/>
      <c r="H19" s="159"/>
      <c r="I19" s="159"/>
      <c r="J19" s="159"/>
      <c r="K19" s="144"/>
      <c r="L19" s="159"/>
      <c r="M19" s="159"/>
      <c r="N19" s="159"/>
      <c r="O19" s="159"/>
      <c r="P19" s="159"/>
      <c r="Q19" s="159"/>
    </row>
    <row r="20" spans="1:17" ht="15">
      <c r="A20" s="219" t="s">
        <v>55</v>
      </c>
      <c r="B20" s="220" t="s">
        <v>110</v>
      </c>
      <c r="C20" s="223"/>
      <c r="D20" s="278" t="s">
        <v>246</v>
      </c>
      <c r="E20" s="142"/>
      <c r="F20" s="159"/>
      <c r="G20" s="159"/>
      <c r="H20" s="159"/>
      <c r="I20" s="159"/>
      <c r="J20" s="159"/>
      <c r="K20" s="144"/>
      <c r="L20" s="159"/>
      <c r="M20" s="159"/>
      <c r="N20" s="159"/>
      <c r="O20" s="159"/>
      <c r="P20" s="159"/>
      <c r="Q20" s="159"/>
    </row>
    <row r="21" spans="1:19" ht="15">
      <c r="A21" s="224" t="s">
        <v>478</v>
      </c>
      <c r="B21" s="225" t="s">
        <v>168</v>
      </c>
      <c r="C21" s="226"/>
      <c r="D21" s="227" t="s">
        <v>107</v>
      </c>
      <c r="E21" s="142"/>
      <c r="F21" s="159"/>
      <c r="G21" s="159"/>
      <c r="H21" s="159"/>
      <c r="I21" s="159"/>
      <c r="J21" s="159"/>
      <c r="K21" s="159"/>
      <c r="L21" s="144"/>
      <c r="M21" s="159"/>
      <c r="N21" s="159"/>
      <c r="O21" s="159"/>
      <c r="P21" s="159"/>
      <c r="Q21" s="159"/>
      <c r="S21" s="110"/>
    </row>
    <row r="22" spans="1:19" ht="15">
      <c r="A22" s="224" t="s">
        <v>81</v>
      </c>
      <c r="B22" s="225" t="s">
        <v>168</v>
      </c>
      <c r="C22" s="226"/>
      <c r="D22" s="227" t="s">
        <v>80</v>
      </c>
      <c r="E22" s="142"/>
      <c r="F22" s="159"/>
      <c r="G22" s="159"/>
      <c r="H22" s="159"/>
      <c r="I22" s="159"/>
      <c r="J22" s="159"/>
      <c r="K22" s="159"/>
      <c r="L22" s="144"/>
      <c r="M22" s="159"/>
      <c r="N22" s="159"/>
      <c r="O22" s="159"/>
      <c r="P22" s="159"/>
      <c r="Q22" s="159"/>
      <c r="S22" s="110"/>
    </row>
    <row r="23" spans="1:19" ht="15">
      <c r="A23" s="224" t="s">
        <v>479</v>
      </c>
      <c r="B23" s="220" t="s">
        <v>168</v>
      </c>
      <c r="C23" s="223"/>
      <c r="D23" s="279" t="s">
        <v>421</v>
      </c>
      <c r="E23" s="142"/>
      <c r="F23" s="159"/>
      <c r="G23" s="159"/>
      <c r="H23" s="159"/>
      <c r="I23" s="159"/>
      <c r="J23" s="159"/>
      <c r="K23" s="159"/>
      <c r="L23" s="159"/>
      <c r="M23" s="144"/>
      <c r="N23" s="159"/>
      <c r="O23" s="159"/>
      <c r="P23" s="159"/>
      <c r="Q23" s="159"/>
      <c r="S23" s="110"/>
    </row>
    <row r="24" spans="1:17" ht="15">
      <c r="A24" s="224" t="s">
        <v>480</v>
      </c>
      <c r="B24" s="225" t="s">
        <v>168</v>
      </c>
      <c r="C24" s="226"/>
      <c r="D24" s="227" t="s">
        <v>46</v>
      </c>
      <c r="E24" s="194"/>
      <c r="F24" s="159"/>
      <c r="G24" s="159"/>
      <c r="H24" s="159"/>
      <c r="I24" s="159"/>
      <c r="J24" s="159"/>
      <c r="K24" s="159"/>
      <c r="L24" s="159"/>
      <c r="M24" s="159"/>
      <c r="N24" s="144"/>
      <c r="O24" s="159"/>
      <c r="P24" s="159"/>
      <c r="Q24" s="159"/>
    </row>
    <row r="25" spans="1:17" ht="15">
      <c r="A25" s="224" t="s">
        <v>0</v>
      </c>
      <c r="B25" s="220" t="s">
        <v>168</v>
      </c>
      <c r="C25" s="226"/>
      <c r="D25" s="279" t="s">
        <v>25</v>
      </c>
      <c r="E25" s="142"/>
      <c r="F25" s="159"/>
      <c r="G25" s="159"/>
      <c r="H25" s="159"/>
      <c r="I25" s="159"/>
      <c r="J25" s="159"/>
      <c r="K25" s="159"/>
      <c r="L25" s="159"/>
      <c r="M25" s="159"/>
      <c r="N25" s="144"/>
      <c r="O25" s="159"/>
      <c r="P25" s="159"/>
      <c r="Q25" s="159"/>
    </row>
    <row r="26" spans="1:17" ht="15">
      <c r="A26" s="224" t="s">
        <v>481</v>
      </c>
      <c r="B26" s="225" t="s">
        <v>168</v>
      </c>
      <c r="C26" s="226"/>
      <c r="D26" s="279" t="s">
        <v>422</v>
      </c>
      <c r="E26" s="142"/>
      <c r="F26" s="159"/>
      <c r="G26" s="159"/>
      <c r="H26" s="159"/>
      <c r="I26" s="159"/>
      <c r="J26" s="159"/>
      <c r="K26" s="159"/>
      <c r="L26" s="159"/>
      <c r="M26" s="159"/>
      <c r="O26" s="144"/>
      <c r="P26" s="159"/>
      <c r="Q26" s="159"/>
    </row>
    <row r="27" spans="1:17" ht="15">
      <c r="A27" s="224" t="s">
        <v>119</v>
      </c>
      <c r="B27" s="220" t="s">
        <v>168</v>
      </c>
      <c r="C27" s="223"/>
      <c r="D27" s="280" t="s">
        <v>3</v>
      </c>
      <c r="E27" s="142"/>
      <c r="F27" s="159"/>
      <c r="G27" s="159"/>
      <c r="H27" s="159"/>
      <c r="I27" s="159"/>
      <c r="J27" s="159"/>
      <c r="K27" s="159"/>
      <c r="L27" s="159"/>
      <c r="M27" s="159"/>
      <c r="N27" s="159"/>
      <c r="O27" s="159"/>
      <c r="P27" s="159"/>
      <c r="Q27" s="144"/>
    </row>
    <row r="28" spans="1:17" ht="15">
      <c r="A28" s="224" t="s">
        <v>14</v>
      </c>
      <c r="B28" s="220" t="s">
        <v>168</v>
      </c>
      <c r="C28" s="226"/>
      <c r="D28" s="280" t="s">
        <v>4</v>
      </c>
      <c r="E28" s="142"/>
      <c r="F28" s="159"/>
      <c r="G28" s="159"/>
      <c r="H28" s="159"/>
      <c r="I28" s="159"/>
      <c r="J28" s="159"/>
      <c r="K28" s="159"/>
      <c r="L28" s="159"/>
      <c r="M28" s="159"/>
      <c r="N28" s="159"/>
      <c r="O28" s="159"/>
      <c r="P28" s="159"/>
      <c r="Q28" s="144"/>
    </row>
    <row r="29" spans="1:17" ht="15">
      <c r="A29" s="224" t="s">
        <v>408</v>
      </c>
      <c r="B29" s="220" t="s">
        <v>110</v>
      </c>
      <c r="C29" s="223"/>
      <c r="D29" s="280" t="s">
        <v>424</v>
      </c>
      <c r="E29" s="142"/>
      <c r="F29" s="159"/>
      <c r="G29" s="159"/>
      <c r="H29" s="159"/>
      <c r="I29" s="159"/>
      <c r="J29" s="159"/>
      <c r="K29" s="159"/>
      <c r="L29" s="159"/>
      <c r="M29" s="159"/>
      <c r="N29" s="159"/>
      <c r="O29" s="159"/>
      <c r="P29" s="159"/>
      <c r="Q29" s="144"/>
    </row>
    <row r="30" spans="1:17" ht="15">
      <c r="A30" s="224" t="s">
        <v>409</v>
      </c>
      <c r="B30" s="220" t="s">
        <v>110</v>
      </c>
      <c r="C30" s="223"/>
      <c r="D30" s="280" t="s">
        <v>424</v>
      </c>
      <c r="E30" s="142"/>
      <c r="F30" s="159"/>
      <c r="G30" s="159"/>
      <c r="H30" s="159"/>
      <c r="I30" s="159"/>
      <c r="J30" s="159"/>
      <c r="K30" s="159"/>
      <c r="L30" s="159"/>
      <c r="M30" s="159"/>
      <c r="N30" s="159"/>
      <c r="O30" s="159"/>
      <c r="P30" s="159"/>
      <c r="Q30" s="144"/>
    </row>
    <row r="31" spans="1:17" ht="15.75">
      <c r="A31" s="161"/>
      <c r="B31" s="145"/>
      <c r="C31" s="145"/>
      <c r="D31" s="195"/>
      <c r="E31" s="142"/>
      <c r="F31" s="146"/>
      <c r="G31" s="146"/>
      <c r="H31" s="146"/>
      <c r="I31" s="146"/>
      <c r="J31" s="146"/>
      <c r="K31" s="159"/>
      <c r="L31" s="146"/>
      <c r="M31" s="146"/>
      <c r="N31" s="146"/>
      <c r="O31" s="146"/>
      <c r="P31" s="146"/>
      <c r="Q31" s="146"/>
    </row>
    <row r="32" spans="1:17" ht="15">
      <c r="A32" s="154"/>
      <c r="B32" s="162"/>
      <c r="C32" s="163"/>
      <c r="D32" s="164"/>
      <c r="E32" s="142"/>
      <c r="F32" s="146"/>
      <c r="G32" s="146"/>
      <c r="H32" s="146"/>
      <c r="I32" s="146"/>
      <c r="J32" s="146"/>
      <c r="K32" s="146"/>
      <c r="L32" s="146"/>
      <c r="M32" s="146"/>
      <c r="N32" s="146"/>
      <c r="O32" s="146"/>
      <c r="P32" s="146"/>
      <c r="Q32" s="146"/>
    </row>
    <row r="33" spans="1:17" ht="15">
      <c r="A33" s="165"/>
      <c r="B33" s="166"/>
      <c r="C33" s="165"/>
      <c r="D33" s="164"/>
      <c r="E33" s="165"/>
      <c r="F33" s="146"/>
      <c r="G33" s="146"/>
      <c r="H33" s="146"/>
      <c r="I33" s="146"/>
      <c r="J33" s="146"/>
      <c r="K33" s="146"/>
      <c r="L33" s="146"/>
      <c r="M33" s="146"/>
      <c r="N33" s="146"/>
      <c r="O33" s="146"/>
      <c r="P33" s="146"/>
      <c r="Q33" s="146"/>
    </row>
    <row r="34" spans="1:17" ht="15.75">
      <c r="A34" s="167" t="s">
        <v>122</v>
      </c>
      <c r="B34" s="162"/>
      <c r="C34" s="163"/>
      <c r="D34" s="164"/>
      <c r="E34" s="142"/>
      <c r="F34" s="146"/>
      <c r="G34" s="146"/>
      <c r="H34" s="146"/>
      <c r="I34" s="146"/>
      <c r="J34" s="146"/>
      <c r="K34" s="146"/>
      <c r="L34" s="146"/>
      <c r="M34" s="146"/>
      <c r="N34" s="146"/>
      <c r="O34" s="146"/>
      <c r="P34" s="146"/>
      <c r="Q34" s="146"/>
    </row>
    <row r="35" spans="1:17" ht="15">
      <c r="A35" s="224"/>
      <c r="B35" s="155"/>
      <c r="C35" s="156"/>
      <c r="D35" s="157"/>
      <c r="E35" s="158"/>
      <c r="F35" s="146"/>
      <c r="G35" s="146"/>
      <c r="H35" s="146"/>
      <c r="I35" s="159"/>
      <c r="J35" s="146"/>
      <c r="K35" s="146"/>
      <c r="L35" s="146"/>
      <c r="M35" s="146"/>
      <c r="N35" s="146"/>
      <c r="O35" s="146"/>
      <c r="P35" s="146"/>
      <c r="Q35" s="146"/>
    </row>
    <row r="36" spans="1:17" ht="15">
      <c r="A36" s="224"/>
      <c r="B36" s="155"/>
      <c r="C36" s="156"/>
      <c r="D36" s="157"/>
      <c r="E36" s="158"/>
      <c r="F36" s="146"/>
      <c r="G36" s="146"/>
      <c r="H36" s="146"/>
      <c r="I36" s="159"/>
      <c r="J36" s="146"/>
      <c r="K36" s="146"/>
      <c r="L36" s="146"/>
      <c r="M36" s="146"/>
      <c r="N36" s="146"/>
      <c r="O36" s="146"/>
      <c r="P36" s="146"/>
      <c r="Q36" s="146"/>
    </row>
    <row r="37" spans="1:17" ht="15">
      <c r="A37" s="154"/>
      <c r="B37" s="155"/>
      <c r="C37" s="156"/>
      <c r="D37" s="157"/>
      <c r="E37" s="158"/>
      <c r="F37" s="146"/>
      <c r="G37" s="146"/>
      <c r="H37" s="146"/>
      <c r="I37" s="159"/>
      <c r="J37" s="146"/>
      <c r="K37" s="146"/>
      <c r="L37" s="146"/>
      <c r="M37" s="146"/>
      <c r="N37" s="146"/>
      <c r="O37" s="146"/>
      <c r="P37" s="146"/>
      <c r="Q37" s="146"/>
    </row>
    <row r="38" spans="1:17" ht="15">
      <c r="A38" s="160"/>
      <c r="B38" s="162"/>
      <c r="C38" s="163"/>
      <c r="D38" s="164"/>
      <c r="E38" s="142"/>
      <c r="F38" s="146"/>
      <c r="G38" s="146"/>
      <c r="H38" s="146"/>
      <c r="I38" s="159"/>
      <c r="J38" s="146"/>
      <c r="K38" s="146"/>
      <c r="L38" s="146"/>
      <c r="M38" s="146"/>
      <c r="N38" s="146"/>
      <c r="O38" s="146"/>
      <c r="P38" s="146"/>
      <c r="Q38" s="146"/>
    </row>
    <row r="39" spans="1:17" ht="15">
      <c r="A39" s="168"/>
      <c r="B39" s="162"/>
      <c r="C39" s="163"/>
      <c r="D39" s="164"/>
      <c r="E39" s="142"/>
      <c r="F39" s="146"/>
      <c r="G39" s="146"/>
      <c r="H39" s="146"/>
      <c r="I39" s="159"/>
      <c r="J39" s="146"/>
      <c r="K39" s="146"/>
      <c r="L39" s="146"/>
      <c r="M39" s="146"/>
      <c r="N39" s="146"/>
      <c r="O39" s="146"/>
      <c r="P39" s="146"/>
      <c r="Q39" s="146"/>
    </row>
    <row r="40" spans="1:17" ht="15">
      <c r="A40" s="169"/>
      <c r="B40" s="170"/>
      <c r="C40" s="171"/>
      <c r="D40" s="172"/>
      <c r="E40" s="173"/>
      <c r="F40" s="174"/>
      <c r="G40" s="174"/>
      <c r="H40" s="174"/>
      <c r="I40" s="174"/>
      <c r="J40" s="174"/>
      <c r="K40" s="174"/>
      <c r="L40" s="174"/>
      <c r="M40" s="174"/>
      <c r="N40" s="174"/>
      <c r="O40" s="174"/>
      <c r="P40" s="174"/>
      <c r="Q40" s="174"/>
    </row>
    <row r="41" spans="1:17" ht="15">
      <c r="A41" s="169"/>
      <c r="B41" s="170"/>
      <c r="C41" s="171"/>
      <c r="D41" s="172"/>
      <c r="E41" s="173"/>
      <c r="F41" s="174"/>
      <c r="G41" s="174"/>
      <c r="H41" s="174"/>
      <c r="I41" s="174"/>
      <c r="J41" s="174"/>
      <c r="K41" s="174"/>
      <c r="L41" s="174"/>
      <c r="M41" s="174"/>
      <c r="N41" s="174"/>
      <c r="O41" s="174"/>
      <c r="P41" s="174"/>
      <c r="Q41" s="174"/>
    </row>
  </sheetData>
  <sheetProtection/>
  <mergeCells count="2">
    <mergeCell ref="F2:Q2"/>
    <mergeCell ref="F1:Q1"/>
  </mergeCells>
  <printOptions/>
  <pageMargins left="0.25" right="0" top="0.5" bottom="0.25" header="0.5" footer="0.5"/>
  <pageSetup fitToHeight="1" fitToWidth="1" horizontalDpi="600" verticalDpi="600" orientation="landscape" scale="68" r:id="rId1"/>
</worksheet>
</file>

<file path=xl/worksheets/sheet9.xml><?xml version="1.0" encoding="utf-8"?>
<worksheet xmlns="http://schemas.openxmlformats.org/spreadsheetml/2006/main" xmlns:r="http://schemas.openxmlformats.org/officeDocument/2006/relationships">
  <sheetPr>
    <tabColor rgb="FFFFFF99"/>
    <pageSetUpPr fitToPage="1"/>
  </sheetPr>
  <dimension ref="A1:W71"/>
  <sheetViews>
    <sheetView zoomScale="125" zoomScaleNormal="125" zoomScalePageLayoutView="0" workbookViewId="0" topLeftCell="A1">
      <selection activeCell="V28" sqref="V28"/>
    </sheetView>
  </sheetViews>
  <sheetFormatPr defaultColWidth="9.140625" defaultRowHeight="12.75"/>
  <cols>
    <col min="1" max="9" width="5.00390625" style="3" customWidth="1"/>
    <col min="10" max="11" width="5.00390625" style="4" customWidth="1"/>
    <col min="12" max="19" width="5.00390625" style="3" customWidth="1"/>
    <col min="20" max="20" width="5.00390625" style="4" customWidth="1"/>
    <col min="21" max="21" width="11.00390625" style="4" bestFit="1" customWidth="1"/>
    <col min="22" max="16384" width="9.140625" style="3" customWidth="1"/>
  </cols>
  <sheetData>
    <row r="1" spans="7:20" ht="18">
      <c r="G1" s="178"/>
      <c r="H1" s="178"/>
      <c r="I1" s="178"/>
      <c r="J1" s="178" t="s">
        <v>34</v>
      </c>
      <c r="K1" s="178"/>
      <c r="L1" s="178"/>
      <c r="M1" s="178"/>
      <c r="N1" s="178"/>
      <c r="Q1" s="8"/>
      <c r="R1" s="24"/>
      <c r="S1" s="24"/>
      <c r="T1" s="24"/>
    </row>
    <row r="2" spans="7:20" ht="12" customHeight="1">
      <c r="G2" s="15"/>
      <c r="H2" s="15"/>
      <c r="I2" s="15"/>
      <c r="J2" s="15" t="s">
        <v>363</v>
      </c>
      <c r="L2" s="15"/>
      <c r="M2" s="15"/>
      <c r="N2" s="15"/>
      <c r="O2" s="15"/>
      <c r="P2" s="370" t="s">
        <v>364</v>
      </c>
      <c r="Q2" s="370"/>
      <c r="R2" s="371">
        <v>6654</v>
      </c>
      <c r="S2" s="371"/>
      <c r="T2" s="371"/>
    </row>
    <row r="3" ht="3" customHeight="1"/>
    <row r="4" spans="1:20" ht="12" customHeight="1">
      <c r="A4" s="355" t="s">
        <v>345</v>
      </c>
      <c r="B4" s="356"/>
      <c r="C4" s="356"/>
      <c r="D4" s="350">
        <v>40544</v>
      </c>
      <c r="E4" s="327"/>
      <c r="F4" s="327"/>
      <c r="G4" s="13" t="s">
        <v>352</v>
      </c>
      <c r="H4" s="350">
        <v>40574</v>
      </c>
      <c r="I4" s="327"/>
      <c r="J4" s="327"/>
      <c r="K4" s="5"/>
      <c r="L4" s="6"/>
      <c r="O4" s="359" t="s">
        <v>354</v>
      </c>
      <c r="P4" s="359"/>
      <c r="Q4" s="359"/>
      <c r="R4" s="350">
        <v>40585</v>
      </c>
      <c r="S4" s="327"/>
      <c r="T4" s="327"/>
    </row>
    <row r="5" spans="1:20" ht="23.25" customHeight="1">
      <c r="A5" s="351" t="s">
        <v>346</v>
      </c>
      <c r="B5" s="352"/>
      <c r="C5" s="354" t="s">
        <v>349</v>
      </c>
      <c r="D5" s="339"/>
      <c r="E5" s="339"/>
      <c r="F5" s="339"/>
      <c r="G5" s="339"/>
      <c r="H5" s="339"/>
      <c r="I5" s="339"/>
      <c r="J5" s="339"/>
      <c r="K5" s="335" t="s">
        <v>353</v>
      </c>
      <c r="L5" s="300"/>
      <c r="M5" s="293" t="s">
        <v>347</v>
      </c>
      <c r="N5" s="294"/>
      <c r="O5" s="294"/>
      <c r="P5" s="294"/>
      <c r="Q5" s="294"/>
      <c r="R5" s="295"/>
      <c r="S5" s="295"/>
      <c r="T5" s="296"/>
    </row>
    <row r="6" spans="1:20" ht="12" customHeight="1">
      <c r="A6" s="353">
        <v>40546</v>
      </c>
      <c r="B6" s="311"/>
      <c r="C6" s="307" t="s">
        <v>228</v>
      </c>
      <c r="D6" s="308"/>
      <c r="E6" s="308"/>
      <c r="F6" s="308"/>
      <c r="G6" s="308"/>
      <c r="H6" s="309"/>
      <c r="I6" s="323">
        <v>246</v>
      </c>
      <c r="J6" s="322"/>
      <c r="K6" s="333" t="s">
        <v>429</v>
      </c>
      <c r="L6" s="334"/>
      <c r="M6" s="301" t="s">
        <v>222</v>
      </c>
      <c r="N6" s="302"/>
      <c r="O6" s="302"/>
      <c r="P6" s="302"/>
      <c r="Q6" s="302"/>
      <c r="R6" s="303"/>
      <c r="S6" s="297">
        <v>731.73</v>
      </c>
      <c r="T6" s="298"/>
    </row>
    <row r="7" spans="1:20" ht="12" customHeight="1">
      <c r="A7" s="353">
        <v>40546</v>
      </c>
      <c r="B7" s="311"/>
      <c r="C7" s="307" t="s">
        <v>239</v>
      </c>
      <c r="D7" s="308"/>
      <c r="E7" s="308"/>
      <c r="F7" s="308"/>
      <c r="G7" s="308"/>
      <c r="H7" s="309"/>
      <c r="I7" s="323">
        <v>437.46</v>
      </c>
      <c r="J7" s="322"/>
      <c r="K7" s="333" t="s">
        <v>429</v>
      </c>
      <c r="L7" s="334"/>
      <c r="M7" s="301" t="s">
        <v>154</v>
      </c>
      <c r="N7" s="302"/>
      <c r="O7" s="302"/>
      <c r="P7" s="302" t="s">
        <v>223</v>
      </c>
      <c r="Q7" s="302"/>
      <c r="R7" s="303"/>
      <c r="S7" s="297">
        <v>415</v>
      </c>
      <c r="T7" s="298"/>
    </row>
    <row r="8" spans="1:20" ht="12" customHeight="1">
      <c r="A8" s="353">
        <v>40546</v>
      </c>
      <c r="B8" s="311"/>
      <c r="C8" s="307" t="s">
        <v>160</v>
      </c>
      <c r="D8" s="308"/>
      <c r="E8" s="308"/>
      <c r="F8" s="308" t="s">
        <v>426</v>
      </c>
      <c r="G8" s="308"/>
      <c r="H8" s="309"/>
      <c r="I8" s="323">
        <v>100</v>
      </c>
      <c r="J8" s="322"/>
      <c r="K8" s="333" t="s">
        <v>429</v>
      </c>
      <c r="L8" s="334"/>
      <c r="M8" s="301" t="s">
        <v>275</v>
      </c>
      <c r="N8" s="302"/>
      <c r="O8" s="302"/>
      <c r="P8" s="302" t="s">
        <v>221</v>
      </c>
      <c r="Q8" s="302"/>
      <c r="R8" s="303"/>
      <c r="S8" s="297">
        <v>30.5</v>
      </c>
      <c r="T8" s="298"/>
    </row>
    <row r="9" spans="1:20" ht="12" customHeight="1">
      <c r="A9" s="353">
        <v>40549</v>
      </c>
      <c r="B9" s="311"/>
      <c r="C9" s="307" t="s">
        <v>226</v>
      </c>
      <c r="D9" s="308"/>
      <c r="E9" s="308"/>
      <c r="F9" s="308" t="s">
        <v>137</v>
      </c>
      <c r="G9" s="308"/>
      <c r="H9" s="309"/>
      <c r="I9" s="323">
        <v>1.5</v>
      </c>
      <c r="J9" s="322"/>
      <c r="K9" s="333" t="s">
        <v>429</v>
      </c>
      <c r="L9" s="334"/>
      <c r="M9" s="301" t="s">
        <v>154</v>
      </c>
      <c r="N9" s="302"/>
      <c r="O9" s="302"/>
      <c r="P9" s="302" t="s">
        <v>224</v>
      </c>
      <c r="Q9" s="302"/>
      <c r="R9" s="303"/>
      <c r="S9" s="297">
        <v>393.84</v>
      </c>
      <c r="T9" s="298"/>
    </row>
    <row r="10" spans="1:20" ht="12" customHeight="1">
      <c r="A10" s="353">
        <v>40554</v>
      </c>
      <c r="B10" s="311"/>
      <c r="C10" s="307" t="s">
        <v>239</v>
      </c>
      <c r="D10" s="308"/>
      <c r="E10" s="308"/>
      <c r="F10" s="308"/>
      <c r="G10" s="308"/>
      <c r="H10" s="309"/>
      <c r="I10" s="323">
        <v>827.03</v>
      </c>
      <c r="J10" s="322"/>
      <c r="K10" s="333" t="s">
        <v>429</v>
      </c>
      <c r="L10" s="334"/>
      <c r="M10" s="301" t="s">
        <v>154</v>
      </c>
      <c r="N10" s="302"/>
      <c r="O10" s="302"/>
      <c r="P10" s="302" t="s">
        <v>225</v>
      </c>
      <c r="Q10" s="302"/>
      <c r="R10" s="303"/>
      <c r="S10" s="297">
        <v>101</v>
      </c>
      <c r="T10" s="298"/>
    </row>
    <row r="11" spans="1:20" ht="12" customHeight="1">
      <c r="A11" s="353">
        <v>40554</v>
      </c>
      <c r="B11" s="311"/>
      <c r="C11" s="307" t="s">
        <v>336</v>
      </c>
      <c r="D11" s="308"/>
      <c r="E11" s="308"/>
      <c r="F11" s="308" t="s">
        <v>242</v>
      </c>
      <c r="G11" s="308"/>
      <c r="H11" s="309"/>
      <c r="I11" s="323">
        <v>650</v>
      </c>
      <c r="J11" s="322"/>
      <c r="K11" s="333" t="s">
        <v>429</v>
      </c>
      <c r="L11" s="334"/>
      <c r="M11" s="301" t="s">
        <v>154</v>
      </c>
      <c r="N11" s="302"/>
      <c r="O11" s="302"/>
      <c r="P11" s="302" t="s">
        <v>215</v>
      </c>
      <c r="Q11" s="302"/>
      <c r="R11" s="303"/>
      <c r="S11" s="297">
        <v>49.13</v>
      </c>
      <c r="T11" s="298"/>
    </row>
    <row r="12" spans="1:20" ht="12" customHeight="1">
      <c r="A12" s="353">
        <v>40554</v>
      </c>
      <c r="B12" s="311"/>
      <c r="C12" s="307" t="s">
        <v>228</v>
      </c>
      <c r="D12" s="308"/>
      <c r="E12" s="308"/>
      <c r="F12" s="308"/>
      <c r="G12" s="308"/>
      <c r="H12" s="309"/>
      <c r="I12" s="323">
        <v>285</v>
      </c>
      <c r="J12" s="322"/>
      <c r="K12" s="333" t="s">
        <v>429</v>
      </c>
      <c r="L12" s="334"/>
      <c r="M12" s="301" t="s">
        <v>367</v>
      </c>
      <c r="N12" s="302"/>
      <c r="O12" s="302"/>
      <c r="P12" s="302"/>
      <c r="Q12" s="302"/>
      <c r="R12" s="303"/>
      <c r="S12" s="304">
        <v>2199.44</v>
      </c>
      <c r="T12" s="305"/>
    </row>
    <row r="13" spans="1:21" ht="12" customHeight="1">
      <c r="A13" s="353">
        <v>40561</v>
      </c>
      <c r="B13" s="311"/>
      <c r="C13" s="307" t="s">
        <v>214</v>
      </c>
      <c r="D13" s="308"/>
      <c r="E13" s="308"/>
      <c r="F13" s="308" t="s">
        <v>427</v>
      </c>
      <c r="G13" s="308"/>
      <c r="H13" s="309"/>
      <c r="I13" s="323">
        <v>112</v>
      </c>
      <c r="J13" s="322"/>
      <c r="K13" s="333" t="s">
        <v>429</v>
      </c>
      <c r="L13" s="334"/>
      <c r="M13" s="301" t="s">
        <v>154</v>
      </c>
      <c r="N13" s="302"/>
      <c r="O13" s="302"/>
      <c r="P13" s="302" t="s">
        <v>216</v>
      </c>
      <c r="Q13" s="302"/>
      <c r="R13" s="303"/>
      <c r="S13" s="297">
        <v>84.47</v>
      </c>
      <c r="T13" s="298"/>
      <c r="U13" s="117"/>
    </row>
    <row r="14" spans="1:20" ht="12" customHeight="1">
      <c r="A14" s="353">
        <v>40561</v>
      </c>
      <c r="B14" s="311"/>
      <c r="C14" s="307" t="s">
        <v>337</v>
      </c>
      <c r="D14" s="308"/>
      <c r="E14" s="308"/>
      <c r="F14" s="308" t="s">
        <v>242</v>
      </c>
      <c r="G14" s="308"/>
      <c r="H14" s="309"/>
      <c r="I14" s="323">
        <v>950</v>
      </c>
      <c r="J14" s="322"/>
      <c r="K14" s="333" t="s">
        <v>429</v>
      </c>
      <c r="L14" s="334"/>
      <c r="M14" s="301" t="s">
        <v>180</v>
      </c>
      <c r="N14" s="302"/>
      <c r="O14" s="302"/>
      <c r="P14" s="302" t="s">
        <v>229</v>
      </c>
      <c r="Q14" s="302"/>
      <c r="R14" s="303"/>
      <c r="S14" s="297">
        <v>189.28</v>
      </c>
      <c r="T14" s="298"/>
    </row>
    <row r="15" spans="1:20" ht="12" customHeight="1">
      <c r="A15" s="353">
        <v>40561</v>
      </c>
      <c r="B15" s="311"/>
      <c r="C15" s="307" t="s">
        <v>239</v>
      </c>
      <c r="D15" s="308"/>
      <c r="E15" s="308"/>
      <c r="F15" s="308"/>
      <c r="G15" s="308"/>
      <c r="H15" s="309"/>
      <c r="I15" s="323">
        <v>802.02</v>
      </c>
      <c r="J15" s="322"/>
      <c r="K15" s="333">
        <v>2411</v>
      </c>
      <c r="L15" s="334"/>
      <c r="M15" s="301" t="s">
        <v>239</v>
      </c>
      <c r="N15" s="302"/>
      <c r="O15" s="302"/>
      <c r="P15" s="302" t="s">
        <v>368</v>
      </c>
      <c r="Q15" s="302"/>
      <c r="R15" s="303"/>
      <c r="S15" s="297">
        <v>136.8</v>
      </c>
      <c r="T15" s="298"/>
    </row>
    <row r="16" spans="1:20" ht="12" customHeight="1">
      <c r="A16" s="353">
        <v>40561</v>
      </c>
      <c r="B16" s="311"/>
      <c r="C16" s="307" t="s">
        <v>228</v>
      </c>
      <c r="D16" s="308"/>
      <c r="E16" s="308"/>
      <c r="F16" s="308"/>
      <c r="G16" s="308"/>
      <c r="H16" s="309"/>
      <c r="I16" s="323">
        <v>113</v>
      </c>
      <c r="J16" s="322"/>
      <c r="K16" s="333" t="s">
        <v>431</v>
      </c>
      <c r="L16" s="334"/>
      <c r="M16" s="301" t="s">
        <v>239</v>
      </c>
      <c r="N16" s="302"/>
      <c r="O16" s="302"/>
      <c r="P16" s="302" t="s">
        <v>18</v>
      </c>
      <c r="Q16" s="302"/>
      <c r="R16" s="303"/>
      <c r="S16" s="297">
        <v>167.5</v>
      </c>
      <c r="T16" s="298"/>
    </row>
    <row r="17" spans="1:20" ht="12" customHeight="1">
      <c r="A17" s="353">
        <v>40563</v>
      </c>
      <c r="B17" s="311"/>
      <c r="C17" s="307" t="s">
        <v>226</v>
      </c>
      <c r="D17" s="308"/>
      <c r="E17" s="308"/>
      <c r="F17" s="308" t="s">
        <v>137</v>
      </c>
      <c r="G17" s="308"/>
      <c r="H17" s="309"/>
      <c r="I17" s="323">
        <v>36</v>
      </c>
      <c r="J17" s="322"/>
      <c r="K17" s="333">
        <v>2414</v>
      </c>
      <c r="L17" s="334"/>
      <c r="M17" s="301" t="s">
        <v>239</v>
      </c>
      <c r="N17" s="302"/>
      <c r="O17" s="302"/>
      <c r="P17" s="302" t="s">
        <v>368</v>
      </c>
      <c r="Q17" s="302"/>
      <c r="R17" s="303"/>
      <c r="S17" s="297">
        <v>308</v>
      </c>
      <c r="T17" s="298"/>
    </row>
    <row r="18" spans="1:20" ht="12" customHeight="1">
      <c r="A18" s="353">
        <v>40567</v>
      </c>
      <c r="B18" s="311"/>
      <c r="C18" s="307" t="s">
        <v>239</v>
      </c>
      <c r="D18" s="308"/>
      <c r="E18" s="308"/>
      <c r="F18" s="308"/>
      <c r="G18" s="308"/>
      <c r="H18" s="309"/>
      <c r="I18" s="329">
        <v>742.02</v>
      </c>
      <c r="J18" s="332"/>
      <c r="K18" s="333">
        <v>2415</v>
      </c>
      <c r="L18" s="334"/>
      <c r="M18" s="301" t="s">
        <v>239</v>
      </c>
      <c r="N18" s="302"/>
      <c r="O18" s="302"/>
      <c r="P18" s="302" t="s">
        <v>368</v>
      </c>
      <c r="Q18" s="302"/>
      <c r="R18" s="303"/>
      <c r="S18" s="297">
        <v>377.75</v>
      </c>
      <c r="T18" s="298"/>
    </row>
    <row r="19" spans="1:20" ht="12" customHeight="1">
      <c r="A19" s="353">
        <v>40567</v>
      </c>
      <c r="B19" s="311"/>
      <c r="C19" s="307" t="s">
        <v>160</v>
      </c>
      <c r="D19" s="308"/>
      <c r="E19" s="308"/>
      <c r="F19" s="308" t="s">
        <v>262</v>
      </c>
      <c r="G19" s="308"/>
      <c r="H19" s="309"/>
      <c r="I19" s="329">
        <v>250</v>
      </c>
      <c r="J19" s="332"/>
      <c r="K19" s="333">
        <v>2416</v>
      </c>
      <c r="L19" s="334"/>
      <c r="M19" s="301" t="s">
        <v>275</v>
      </c>
      <c r="N19" s="302"/>
      <c r="O19" s="302"/>
      <c r="P19" s="302" t="s">
        <v>212</v>
      </c>
      <c r="Q19" s="302"/>
      <c r="R19" s="303"/>
      <c r="S19" s="297">
        <v>35</v>
      </c>
      <c r="T19" s="298"/>
    </row>
    <row r="20" spans="1:20" ht="12" customHeight="1">
      <c r="A20" s="353">
        <v>40574</v>
      </c>
      <c r="B20" s="311"/>
      <c r="C20" s="307" t="s">
        <v>228</v>
      </c>
      <c r="D20" s="308"/>
      <c r="E20" s="308"/>
      <c r="F20" s="308"/>
      <c r="G20" s="308"/>
      <c r="H20" s="309"/>
      <c r="I20" s="329">
        <v>315</v>
      </c>
      <c r="J20" s="332"/>
      <c r="K20" s="333">
        <v>2417</v>
      </c>
      <c r="L20" s="334"/>
      <c r="M20" s="301" t="s">
        <v>275</v>
      </c>
      <c r="N20" s="302"/>
      <c r="O20" s="302"/>
      <c r="P20" s="302" t="s">
        <v>212</v>
      </c>
      <c r="Q20" s="302"/>
      <c r="R20" s="303"/>
      <c r="S20" s="299">
        <v>101.63</v>
      </c>
      <c r="T20" s="300"/>
    </row>
    <row r="21" spans="1:20" ht="12" customHeight="1">
      <c r="A21" s="357">
        <v>40574</v>
      </c>
      <c r="B21" s="358"/>
      <c r="C21" s="307" t="s">
        <v>239</v>
      </c>
      <c r="D21" s="308"/>
      <c r="E21" s="308"/>
      <c r="F21" s="308"/>
      <c r="G21" s="308"/>
      <c r="H21" s="309"/>
      <c r="I21" s="329">
        <v>380</v>
      </c>
      <c r="J21" s="332"/>
      <c r="K21" s="333">
        <v>2418</v>
      </c>
      <c r="L21" s="334"/>
      <c r="M21" s="301" t="s">
        <v>275</v>
      </c>
      <c r="N21" s="302"/>
      <c r="O21" s="302"/>
      <c r="P21" s="302" t="s">
        <v>433</v>
      </c>
      <c r="Q21" s="302"/>
      <c r="R21" s="303"/>
      <c r="S21" s="331">
        <v>16.17</v>
      </c>
      <c r="T21" s="330"/>
    </row>
    <row r="22" spans="1:23" ht="12" customHeight="1">
      <c r="A22" s="357">
        <v>40574</v>
      </c>
      <c r="B22" s="358"/>
      <c r="C22" s="307" t="s">
        <v>160</v>
      </c>
      <c r="D22" s="308"/>
      <c r="E22" s="308"/>
      <c r="F22" s="308" t="s">
        <v>428</v>
      </c>
      <c r="G22" s="308"/>
      <c r="H22" s="309"/>
      <c r="I22" s="329">
        <v>100</v>
      </c>
      <c r="J22" s="332"/>
      <c r="K22" s="333">
        <v>2419</v>
      </c>
      <c r="L22" s="334"/>
      <c r="M22" s="301" t="s">
        <v>415</v>
      </c>
      <c r="N22" s="302"/>
      <c r="O22" s="302"/>
      <c r="P22" s="302" t="s">
        <v>434</v>
      </c>
      <c r="Q22" s="302"/>
      <c r="R22" s="303"/>
      <c r="S22" s="331">
        <v>415</v>
      </c>
      <c r="T22" s="330"/>
      <c r="V22" s="80"/>
      <c r="W22"/>
    </row>
    <row r="23" spans="1:23" ht="12" customHeight="1">
      <c r="A23" s="357">
        <v>40574</v>
      </c>
      <c r="B23" s="358"/>
      <c r="C23" s="307" t="s">
        <v>60</v>
      </c>
      <c r="D23" s="308"/>
      <c r="E23" s="308"/>
      <c r="F23" s="308" t="s">
        <v>276</v>
      </c>
      <c r="G23" s="308"/>
      <c r="H23" s="309"/>
      <c r="I23" s="329">
        <v>1.71</v>
      </c>
      <c r="J23" s="332"/>
      <c r="K23" s="333" t="s">
        <v>432</v>
      </c>
      <c r="L23" s="334"/>
      <c r="M23" s="301" t="s">
        <v>60</v>
      </c>
      <c r="N23" s="302"/>
      <c r="O23" s="302"/>
      <c r="P23" s="302" t="s">
        <v>430</v>
      </c>
      <c r="Q23" s="302"/>
      <c r="R23" s="303"/>
      <c r="S23" s="331">
        <v>-100</v>
      </c>
      <c r="T23" s="330"/>
      <c r="V23" s="80"/>
      <c r="W23"/>
    </row>
    <row r="24" spans="1:23" ht="12" customHeight="1">
      <c r="A24" s="357"/>
      <c r="B24" s="358"/>
      <c r="C24" s="307"/>
      <c r="D24" s="308"/>
      <c r="E24" s="308"/>
      <c r="F24" s="308"/>
      <c r="G24" s="308"/>
      <c r="H24" s="309"/>
      <c r="I24" s="329"/>
      <c r="J24" s="332"/>
      <c r="K24" s="333"/>
      <c r="L24" s="334"/>
      <c r="M24" s="301"/>
      <c r="N24" s="302"/>
      <c r="O24" s="302"/>
      <c r="P24" s="302"/>
      <c r="Q24" s="302"/>
      <c r="R24" s="303"/>
      <c r="S24" s="331"/>
      <c r="T24" s="330"/>
      <c r="V24" s="78"/>
      <c r="W24"/>
    </row>
    <row r="25" spans="1:23" ht="12" customHeight="1">
      <c r="A25" s="357"/>
      <c r="B25" s="358"/>
      <c r="C25" s="307"/>
      <c r="D25" s="308"/>
      <c r="E25" s="308"/>
      <c r="F25" s="308"/>
      <c r="G25" s="308"/>
      <c r="H25" s="309"/>
      <c r="I25" s="329"/>
      <c r="J25" s="332"/>
      <c r="K25" s="333"/>
      <c r="L25" s="334"/>
      <c r="M25" s="301"/>
      <c r="N25" s="302"/>
      <c r="O25" s="302"/>
      <c r="P25" s="302"/>
      <c r="Q25" s="302"/>
      <c r="R25" s="303"/>
      <c r="S25" s="331"/>
      <c r="T25" s="330"/>
      <c r="V25" s="78"/>
      <c r="W25"/>
    </row>
    <row r="26" spans="1:23" ht="12" customHeight="1">
      <c r="A26" s="357"/>
      <c r="B26" s="358"/>
      <c r="C26" s="307"/>
      <c r="D26" s="308"/>
      <c r="E26" s="308"/>
      <c r="F26" s="308"/>
      <c r="G26" s="308"/>
      <c r="H26" s="309"/>
      <c r="I26" s="329"/>
      <c r="J26" s="332"/>
      <c r="K26" s="333"/>
      <c r="L26" s="334"/>
      <c r="M26" s="301"/>
      <c r="N26" s="302"/>
      <c r="O26" s="302"/>
      <c r="P26" s="302"/>
      <c r="Q26" s="302"/>
      <c r="R26" s="303"/>
      <c r="S26" s="331"/>
      <c r="T26" s="330"/>
      <c r="V26" s="78"/>
      <c r="W26"/>
    </row>
    <row r="27" spans="1:23" ht="12" customHeight="1">
      <c r="A27" s="357"/>
      <c r="B27" s="358"/>
      <c r="C27" s="307"/>
      <c r="D27" s="308"/>
      <c r="E27" s="308"/>
      <c r="F27" s="308"/>
      <c r="G27" s="308"/>
      <c r="H27" s="309"/>
      <c r="I27" s="329"/>
      <c r="J27" s="332"/>
      <c r="K27" s="333"/>
      <c r="L27" s="334"/>
      <c r="M27" s="301"/>
      <c r="N27" s="302"/>
      <c r="O27" s="302"/>
      <c r="P27" s="302"/>
      <c r="Q27" s="302"/>
      <c r="R27" s="303"/>
      <c r="S27" s="331"/>
      <c r="T27" s="330"/>
      <c r="V27" s="78"/>
      <c r="W27"/>
    </row>
    <row r="28" spans="1:23" ht="12" customHeight="1">
      <c r="A28" s="357"/>
      <c r="B28" s="358"/>
      <c r="C28" s="307"/>
      <c r="D28" s="308"/>
      <c r="E28" s="308"/>
      <c r="F28" s="308"/>
      <c r="G28" s="308"/>
      <c r="H28" s="309"/>
      <c r="I28" s="329"/>
      <c r="J28" s="332"/>
      <c r="K28" s="333"/>
      <c r="L28" s="334"/>
      <c r="M28" s="301"/>
      <c r="N28" s="302"/>
      <c r="O28" s="302"/>
      <c r="P28" s="302"/>
      <c r="Q28" s="302"/>
      <c r="R28" s="303"/>
      <c r="S28" s="331"/>
      <c r="T28" s="330"/>
      <c r="V28" s="78"/>
      <c r="W28"/>
    </row>
    <row r="29" spans="1:23" ht="12" customHeight="1">
      <c r="A29" s="357"/>
      <c r="B29" s="358"/>
      <c r="C29" s="307"/>
      <c r="D29" s="308"/>
      <c r="E29" s="308"/>
      <c r="F29" s="308"/>
      <c r="G29" s="308"/>
      <c r="H29" s="309"/>
      <c r="I29" s="329"/>
      <c r="J29" s="332"/>
      <c r="K29" s="333"/>
      <c r="L29" s="334"/>
      <c r="M29" s="301"/>
      <c r="N29" s="302"/>
      <c r="O29" s="302"/>
      <c r="P29" s="302"/>
      <c r="Q29" s="302"/>
      <c r="R29" s="303"/>
      <c r="S29" s="331"/>
      <c r="T29" s="330"/>
      <c r="V29" s="78"/>
      <c r="W29"/>
    </row>
    <row r="30" spans="1:23" ht="12" customHeight="1">
      <c r="A30" s="357"/>
      <c r="B30" s="358"/>
      <c r="C30" s="307"/>
      <c r="D30" s="308"/>
      <c r="E30" s="308"/>
      <c r="F30" s="308"/>
      <c r="G30" s="308"/>
      <c r="H30" s="309"/>
      <c r="I30" s="329"/>
      <c r="J30" s="332"/>
      <c r="K30" s="333"/>
      <c r="L30" s="334"/>
      <c r="M30" s="301"/>
      <c r="N30" s="302"/>
      <c r="O30" s="302"/>
      <c r="P30" s="302"/>
      <c r="Q30" s="302"/>
      <c r="R30" s="303"/>
      <c r="S30" s="331"/>
      <c r="T30" s="330"/>
      <c r="V30" s="78"/>
      <c r="W30"/>
    </row>
    <row r="31" spans="1:23" ht="12" customHeight="1">
      <c r="A31" s="357"/>
      <c r="B31" s="358"/>
      <c r="C31" s="307"/>
      <c r="D31" s="308"/>
      <c r="E31" s="308"/>
      <c r="F31" s="308"/>
      <c r="G31" s="308"/>
      <c r="H31" s="309"/>
      <c r="I31" s="329"/>
      <c r="J31" s="332"/>
      <c r="K31" s="333"/>
      <c r="L31" s="334"/>
      <c r="M31" s="301"/>
      <c r="N31" s="302"/>
      <c r="O31" s="302"/>
      <c r="P31" s="302"/>
      <c r="Q31" s="302"/>
      <c r="R31" s="303"/>
      <c r="S31" s="331"/>
      <c r="T31" s="330"/>
      <c r="V31" s="78"/>
      <c r="W31"/>
    </row>
    <row r="32" spans="1:20" ht="12" customHeight="1">
      <c r="A32" s="357"/>
      <c r="B32" s="358"/>
      <c r="C32" s="307"/>
      <c r="D32" s="308"/>
      <c r="E32" s="308"/>
      <c r="F32" s="308"/>
      <c r="G32" s="308"/>
      <c r="H32" s="309"/>
      <c r="I32" s="329"/>
      <c r="J32" s="332"/>
      <c r="K32" s="333"/>
      <c r="L32" s="334"/>
      <c r="M32" s="301"/>
      <c r="N32" s="302"/>
      <c r="O32" s="302"/>
      <c r="P32" s="302"/>
      <c r="Q32" s="302"/>
      <c r="R32" s="303"/>
      <c r="S32" s="331"/>
      <c r="T32" s="330"/>
    </row>
    <row r="33" spans="1:20" ht="12" customHeight="1">
      <c r="A33" s="357"/>
      <c r="B33" s="358"/>
      <c r="C33" s="307"/>
      <c r="D33" s="308"/>
      <c r="E33" s="308"/>
      <c r="F33" s="308"/>
      <c r="G33" s="308"/>
      <c r="H33" s="309"/>
      <c r="I33" s="329"/>
      <c r="J33" s="332"/>
      <c r="K33" s="348"/>
      <c r="L33" s="349"/>
      <c r="M33" s="301"/>
      <c r="N33" s="302"/>
      <c r="O33" s="302"/>
      <c r="P33" s="302"/>
      <c r="Q33" s="302"/>
      <c r="R33" s="303"/>
      <c r="S33" s="331"/>
      <c r="T33" s="330"/>
    </row>
    <row r="34" spans="1:20" ht="12" customHeight="1">
      <c r="A34" s="357"/>
      <c r="B34" s="358"/>
      <c r="C34" s="307"/>
      <c r="D34" s="308"/>
      <c r="E34" s="308"/>
      <c r="F34" s="308"/>
      <c r="G34" s="308"/>
      <c r="H34" s="309"/>
      <c r="I34" s="329"/>
      <c r="J34" s="332"/>
      <c r="K34" s="348"/>
      <c r="L34" s="349"/>
      <c r="M34" s="301"/>
      <c r="N34" s="302"/>
      <c r="O34" s="302"/>
      <c r="P34" s="302"/>
      <c r="Q34" s="302"/>
      <c r="R34" s="303"/>
      <c r="S34" s="331"/>
      <c r="T34" s="330"/>
    </row>
    <row r="35" spans="1:20" ht="12" customHeight="1">
      <c r="A35" s="357"/>
      <c r="B35" s="358"/>
      <c r="C35" s="307"/>
      <c r="D35" s="308"/>
      <c r="E35" s="308"/>
      <c r="F35" s="308"/>
      <c r="G35" s="308"/>
      <c r="H35" s="309"/>
      <c r="I35" s="329"/>
      <c r="J35" s="332"/>
      <c r="K35" s="348"/>
      <c r="L35" s="349"/>
      <c r="M35" s="301"/>
      <c r="N35" s="302"/>
      <c r="O35" s="302"/>
      <c r="P35" s="302"/>
      <c r="Q35" s="302"/>
      <c r="R35" s="303"/>
      <c r="S35" s="331"/>
      <c r="T35" s="330"/>
    </row>
    <row r="36" spans="1:20" ht="12" customHeight="1">
      <c r="A36" s="368"/>
      <c r="B36" s="369"/>
      <c r="C36" s="307"/>
      <c r="D36" s="308"/>
      <c r="E36" s="308"/>
      <c r="F36" s="308"/>
      <c r="G36" s="308"/>
      <c r="H36" s="309"/>
      <c r="I36" s="329"/>
      <c r="J36" s="332"/>
      <c r="K36" s="348"/>
      <c r="L36" s="349"/>
      <c r="M36" s="301"/>
      <c r="N36" s="302"/>
      <c r="O36" s="302"/>
      <c r="P36" s="302"/>
      <c r="Q36" s="302"/>
      <c r="R36" s="303"/>
      <c r="S36" s="331"/>
      <c r="T36" s="330"/>
    </row>
    <row r="37" spans="1:20" ht="12" customHeight="1">
      <c r="A37" s="357"/>
      <c r="B37" s="358"/>
      <c r="C37" s="307"/>
      <c r="D37" s="308"/>
      <c r="E37" s="308"/>
      <c r="F37" s="308"/>
      <c r="G37" s="308"/>
      <c r="H37" s="309"/>
      <c r="I37" s="329"/>
      <c r="J37" s="332"/>
      <c r="K37" s="348"/>
      <c r="L37" s="349"/>
      <c r="M37" s="301"/>
      <c r="N37" s="302"/>
      <c r="O37" s="302"/>
      <c r="P37" s="302"/>
      <c r="Q37" s="302"/>
      <c r="R37" s="303"/>
      <c r="S37" s="331"/>
      <c r="T37" s="330"/>
    </row>
    <row r="38" spans="1:20" ht="12" customHeight="1">
      <c r="A38" s="357"/>
      <c r="B38" s="358"/>
      <c r="C38" s="307"/>
      <c r="D38" s="308"/>
      <c r="E38" s="308"/>
      <c r="F38" s="308"/>
      <c r="G38" s="308"/>
      <c r="H38" s="309"/>
      <c r="I38" s="329"/>
      <c r="J38" s="332"/>
      <c r="K38" s="348"/>
      <c r="L38" s="349"/>
      <c r="M38" s="301"/>
      <c r="N38" s="302"/>
      <c r="O38" s="302"/>
      <c r="P38" s="302"/>
      <c r="Q38" s="302"/>
      <c r="R38" s="303"/>
      <c r="S38" s="331"/>
      <c r="T38" s="330"/>
    </row>
    <row r="39" spans="1:20" ht="12" customHeight="1">
      <c r="A39" s="357"/>
      <c r="B39" s="358"/>
      <c r="C39" s="307"/>
      <c r="D39" s="308"/>
      <c r="E39" s="308"/>
      <c r="F39" s="308"/>
      <c r="G39" s="308"/>
      <c r="H39" s="309"/>
      <c r="I39" s="329"/>
      <c r="J39" s="332"/>
      <c r="K39" s="348"/>
      <c r="L39" s="349"/>
      <c r="M39" s="301"/>
      <c r="N39" s="302"/>
      <c r="O39" s="302"/>
      <c r="P39" s="302"/>
      <c r="Q39" s="302"/>
      <c r="R39" s="303"/>
      <c r="S39" s="331"/>
      <c r="T39" s="330"/>
    </row>
    <row r="40" spans="1:20" ht="12" customHeight="1">
      <c r="A40" s="368"/>
      <c r="B40" s="369"/>
      <c r="C40" s="307"/>
      <c r="D40" s="308"/>
      <c r="E40" s="308"/>
      <c r="F40" s="308"/>
      <c r="G40" s="308"/>
      <c r="H40" s="309"/>
      <c r="I40" s="329"/>
      <c r="J40" s="332"/>
      <c r="K40" s="347"/>
      <c r="L40" s="300"/>
      <c r="M40" s="301"/>
      <c r="N40" s="302"/>
      <c r="O40" s="302"/>
      <c r="P40" s="302"/>
      <c r="Q40" s="302"/>
      <c r="R40" s="303"/>
      <c r="S40" s="331"/>
      <c r="T40" s="330"/>
    </row>
    <row r="41" spans="1:20" ht="12" customHeight="1">
      <c r="A41" s="310"/>
      <c r="B41" s="311"/>
      <c r="C41" s="307"/>
      <c r="D41" s="308"/>
      <c r="E41" s="308"/>
      <c r="F41" s="308"/>
      <c r="G41" s="308"/>
      <c r="H41" s="309"/>
      <c r="I41" s="323"/>
      <c r="J41" s="322"/>
      <c r="K41" s="347"/>
      <c r="L41" s="300"/>
      <c r="M41" s="301"/>
      <c r="N41" s="302"/>
      <c r="O41" s="302"/>
      <c r="P41" s="302"/>
      <c r="Q41" s="302"/>
      <c r="R41" s="303"/>
      <c r="S41" s="331"/>
      <c r="T41" s="330"/>
    </row>
    <row r="42" spans="1:20" ht="12" customHeight="1">
      <c r="A42" s="310"/>
      <c r="B42" s="311"/>
      <c r="C42" s="307"/>
      <c r="D42" s="308"/>
      <c r="E42" s="308"/>
      <c r="F42" s="308"/>
      <c r="G42" s="308"/>
      <c r="H42" s="309"/>
      <c r="I42" s="323"/>
      <c r="J42" s="322"/>
      <c r="K42" s="347"/>
      <c r="L42" s="300"/>
      <c r="M42" s="301"/>
      <c r="N42" s="302"/>
      <c r="O42" s="302"/>
      <c r="P42" s="302"/>
      <c r="Q42" s="302"/>
      <c r="R42" s="303"/>
      <c r="S42" s="331"/>
      <c r="T42" s="330"/>
    </row>
    <row r="43" spans="1:20" ht="12" customHeight="1">
      <c r="A43" s="310"/>
      <c r="B43" s="311"/>
      <c r="C43" s="307"/>
      <c r="D43" s="308"/>
      <c r="E43" s="308"/>
      <c r="F43" s="308"/>
      <c r="G43" s="308"/>
      <c r="H43" s="309"/>
      <c r="I43" s="323"/>
      <c r="J43" s="322"/>
      <c r="K43" s="347"/>
      <c r="L43" s="300"/>
      <c r="M43" s="301"/>
      <c r="N43" s="302"/>
      <c r="O43" s="302"/>
      <c r="P43" s="302"/>
      <c r="Q43" s="302"/>
      <c r="R43" s="303"/>
      <c r="S43" s="331"/>
      <c r="T43" s="330"/>
    </row>
    <row r="44" spans="1:20" ht="12" customHeight="1">
      <c r="A44" s="310"/>
      <c r="B44" s="311"/>
      <c r="C44" s="307"/>
      <c r="D44" s="308"/>
      <c r="E44" s="308"/>
      <c r="F44" s="308"/>
      <c r="G44" s="308"/>
      <c r="H44" s="309"/>
      <c r="I44" s="323"/>
      <c r="J44" s="322"/>
      <c r="K44" s="347"/>
      <c r="L44" s="300"/>
      <c r="M44" s="301"/>
      <c r="N44" s="302"/>
      <c r="O44" s="302"/>
      <c r="P44" s="302"/>
      <c r="Q44" s="302"/>
      <c r="R44" s="303"/>
      <c r="S44" s="329"/>
      <c r="T44" s="330"/>
    </row>
    <row r="45" spans="1:20" ht="12" customHeight="1">
      <c r="A45" s="318" t="s">
        <v>348</v>
      </c>
      <c r="B45" s="319"/>
      <c r="C45" s="319"/>
      <c r="D45" s="319"/>
      <c r="E45" s="319"/>
      <c r="F45" s="319"/>
      <c r="G45" s="319"/>
      <c r="H45" s="300"/>
      <c r="I45" s="324">
        <f>SUM(I6:J44)</f>
        <v>6348.740000000001</v>
      </c>
      <c r="J45" s="325"/>
      <c r="K45" s="347"/>
      <c r="L45" s="300"/>
      <c r="M45" s="301"/>
      <c r="N45" s="302"/>
      <c r="O45" s="302"/>
      <c r="P45" s="302"/>
      <c r="Q45" s="302"/>
      <c r="R45" s="303"/>
      <c r="S45" s="329"/>
      <c r="T45" s="330"/>
    </row>
    <row r="46" spans="1:20" ht="12" customHeight="1">
      <c r="A46" s="312" t="s">
        <v>355</v>
      </c>
      <c r="B46" s="313"/>
      <c r="C46" s="344" t="s">
        <v>357</v>
      </c>
      <c r="D46" s="320"/>
      <c r="E46" s="313"/>
      <c r="F46" s="313"/>
      <c r="G46" s="313"/>
      <c r="H46" s="313"/>
      <c r="I46" s="313"/>
      <c r="J46" s="321"/>
      <c r="K46" s="348"/>
      <c r="L46" s="349"/>
      <c r="M46" s="301"/>
      <c r="N46" s="302"/>
      <c r="O46" s="302"/>
      <c r="P46" s="302"/>
      <c r="Q46" s="302"/>
      <c r="R46" s="303"/>
      <c r="S46" s="329"/>
      <c r="T46" s="330"/>
    </row>
    <row r="47" spans="1:20" ht="12" customHeight="1">
      <c r="A47" s="314"/>
      <c r="B47" s="315"/>
      <c r="C47" s="345"/>
      <c r="D47" s="317"/>
      <c r="E47" s="317"/>
      <c r="F47" s="317"/>
      <c r="G47" s="317"/>
      <c r="H47" s="317"/>
      <c r="I47" s="317"/>
      <c r="J47" s="322"/>
      <c r="K47" s="347"/>
      <c r="L47" s="300"/>
      <c r="M47" s="301"/>
      <c r="N47" s="302"/>
      <c r="O47" s="302"/>
      <c r="P47" s="302"/>
      <c r="Q47" s="302"/>
      <c r="R47" s="303"/>
      <c r="S47" s="329"/>
      <c r="T47" s="330"/>
    </row>
    <row r="48" spans="1:20" ht="12" customHeight="1">
      <c r="A48" s="314"/>
      <c r="B48" s="315"/>
      <c r="C48" s="345"/>
      <c r="D48" s="320"/>
      <c r="E48" s="313"/>
      <c r="F48" s="313"/>
      <c r="G48" s="313"/>
      <c r="H48" s="313"/>
      <c r="I48" s="313"/>
      <c r="J48" s="321"/>
      <c r="K48" s="347"/>
      <c r="L48" s="300"/>
      <c r="M48" s="301"/>
      <c r="N48" s="302"/>
      <c r="O48" s="302"/>
      <c r="P48" s="302"/>
      <c r="Q48" s="302"/>
      <c r="R48" s="303"/>
      <c r="S48" s="329"/>
      <c r="T48" s="330"/>
    </row>
    <row r="49" spans="1:20" ht="12" customHeight="1">
      <c r="A49" s="314"/>
      <c r="B49" s="315"/>
      <c r="C49" s="345"/>
      <c r="D49" s="317"/>
      <c r="E49" s="317"/>
      <c r="F49" s="317"/>
      <c r="G49" s="317"/>
      <c r="H49" s="317"/>
      <c r="I49" s="317"/>
      <c r="J49" s="322"/>
      <c r="K49" s="347"/>
      <c r="L49" s="300"/>
      <c r="M49" s="301"/>
      <c r="N49" s="302"/>
      <c r="O49" s="302"/>
      <c r="P49" s="302"/>
      <c r="Q49" s="302"/>
      <c r="R49" s="303"/>
      <c r="S49" s="362"/>
      <c r="T49" s="363"/>
    </row>
    <row r="50" spans="1:20" ht="12" customHeight="1">
      <c r="A50" s="314"/>
      <c r="B50" s="315"/>
      <c r="C50" s="345"/>
      <c r="D50" s="320"/>
      <c r="E50" s="313"/>
      <c r="F50" s="313"/>
      <c r="G50" s="313"/>
      <c r="H50" s="313"/>
      <c r="I50" s="313"/>
      <c r="J50" s="321"/>
      <c r="K50" s="364"/>
      <c r="L50" s="365"/>
      <c r="M50" s="301"/>
      <c r="N50" s="302"/>
      <c r="O50" s="302"/>
      <c r="P50" s="302"/>
      <c r="Q50" s="302"/>
      <c r="R50" s="303"/>
      <c r="S50" s="329"/>
      <c r="T50" s="330"/>
    </row>
    <row r="51" spans="1:20" ht="12" customHeight="1">
      <c r="A51" s="314"/>
      <c r="B51" s="315"/>
      <c r="C51" s="345"/>
      <c r="D51" s="317"/>
      <c r="E51" s="317"/>
      <c r="F51" s="317"/>
      <c r="G51" s="317"/>
      <c r="H51" s="317"/>
      <c r="I51" s="317"/>
      <c r="J51" s="322"/>
      <c r="K51" s="364"/>
      <c r="L51" s="365"/>
      <c r="M51" s="301"/>
      <c r="N51" s="302"/>
      <c r="O51" s="302"/>
      <c r="P51" s="302"/>
      <c r="Q51" s="302"/>
      <c r="R51" s="303"/>
      <c r="S51" s="323"/>
      <c r="T51" s="322"/>
    </row>
    <row r="52" spans="1:20" ht="12" customHeight="1">
      <c r="A52" s="316"/>
      <c r="B52" s="317"/>
      <c r="C52" s="346"/>
      <c r="D52" s="326" t="s">
        <v>356</v>
      </c>
      <c r="E52" s="327"/>
      <c r="F52" s="327"/>
      <c r="G52" s="327"/>
      <c r="H52" s="327"/>
      <c r="I52" s="327"/>
      <c r="J52" s="328"/>
      <c r="K52" s="318" t="s">
        <v>365</v>
      </c>
      <c r="L52" s="319"/>
      <c r="M52" s="319"/>
      <c r="N52" s="319"/>
      <c r="O52" s="319"/>
      <c r="P52" s="319"/>
      <c r="Q52" s="319"/>
      <c r="R52" s="300"/>
      <c r="S52" s="324">
        <f>SUM(S6:T51)</f>
        <v>5652.240000000001</v>
      </c>
      <c r="T52" s="325"/>
    </row>
    <row r="53" spans="1:20" ht="23.25" customHeight="1">
      <c r="A53" s="306" t="s">
        <v>362</v>
      </c>
      <c r="B53" s="306"/>
      <c r="C53" s="306"/>
      <c r="D53" s="306"/>
      <c r="E53" s="306"/>
      <c r="F53" s="306"/>
      <c r="G53" s="306"/>
      <c r="H53" s="306"/>
      <c r="I53" s="306" t="s">
        <v>358</v>
      </c>
      <c r="J53" s="306"/>
      <c r="K53" s="306"/>
      <c r="L53" s="306" t="s">
        <v>361</v>
      </c>
      <c r="M53" s="306"/>
      <c r="N53" s="306"/>
      <c r="O53" s="306" t="s">
        <v>359</v>
      </c>
      <c r="P53" s="306"/>
      <c r="Q53" s="306"/>
      <c r="R53" s="306" t="s">
        <v>360</v>
      </c>
      <c r="S53" s="306"/>
      <c r="T53" s="306"/>
    </row>
    <row r="54" spans="1:20" ht="12.75">
      <c r="A54" s="337" t="s">
        <v>35</v>
      </c>
      <c r="B54" s="305"/>
      <c r="C54" s="305"/>
      <c r="D54" s="305"/>
      <c r="E54" s="305"/>
      <c r="F54" s="305"/>
      <c r="G54" s="305"/>
      <c r="H54" s="305"/>
      <c r="I54" s="343">
        <v>-701.86</v>
      </c>
      <c r="J54" s="343"/>
      <c r="K54" s="343"/>
      <c r="L54" s="343">
        <f>SUMIF(C6:C44,"Dues-VFW",I6:I44)</f>
        <v>37.5</v>
      </c>
      <c r="M54" s="343"/>
      <c r="N54" s="343"/>
      <c r="O54" s="343">
        <f>SUMIF(M6:M51,"Dues-VFW",S6:S51)</f>
        <v>0</v>
      </c>
      <c r="P54" s="343"/>
      <c r="Q54" s="343"/>
      <c r="R54" s="361">
        <f>I54+L54-O54</f>
        <v>-664.36</v>
      </c>
      <c r="S54" s="361"/>
      <c r="T54" s="361"/>
    </row>
    <row r="55" spans="1:20" ht="12.75">
      <c r="A55" s="338" t="s">
        <v>37</v>
      </c>
      <c r="B55" s="339"/>
      <c r="C55" s="339"/>
      <c r="D55" s="339"/>
      <c r="E55" s="339"/>
      <c r="F55" s="339"/>
      <c r="G55" s="339"/>
      <c r="H55" s="339"/>
      <c r="I55" s="343">
        <v>0</v>
      </c>
      <c r="J55" s="343"/>
      <c r="K55" s="343"/>
      <c r="L55" s="343">
        <v>0</v>
      </c>
      <c r="M55" s="343"/>
      <c r="N55" s="343"/>
      <c r="O55" s="343">
        <v>0</v>
      </c>
      <c r="P55" s="343"/>
      <c r="Q55" s="343"/>
      <c r="R55" s="361">
        <f aca="true" t="shared" si="0" ref="R55:R62">I55+L55-O55</f>
        <v>0</v>
      </c>
      <c r="S55" s="361"/>
      <c r="T55" s="361"/>
    </row>
    <row r="56" spans="1:20" ht="12.75">
      <c r="A56" s="338" t="s">
        <v>36</v>
      </c>
      <c r="B56" s="339"/>
      <c r="C56" s="339"/>
      <c r="D56" s="339"/>
      <c r="E56" s="339"/>
      <c r="F56" s="339"/>
      <c r="G56" s="339"/>
      <c r="H56" s="339"/>
      <c r="I56" s="343">
        <v>-5776.220000000007</v>
      </c>
      <c r="J56" s="343"/>
      <c r="K56" s="343"/>
      <c r="L56" s="343">
        <f>I45-L54-L55-L57-L58-L59-L60-L61-L62-L63-L64-L65</f>
        <v>6311.240000000001</v>
      </c>
      <c r="M56" s="343"/>
      <c r="N56" s="343"/>
      <c r="O56" s="343">
        <f>S52-O54-O55-O57-O58-O59-O60-O61-O62-O63-O64-O65</f>
        <v>5652.240000000001</v>
      </c>
      <c r="P56" s="343"/>
      <c r="Q56" s="343"/>
      <c r="R56" s="361">
        <f t="shared" si="0"/>
        <v>-5117.220000000007</v>
      </c>
      <c r="S56" s="361"/>
      <c r="T56" s="361"/>
    </row>
    <row r="57" spans="1:20" ht="12.75">
      <c r="A57" s="338" t="s">
        <v>38</v>
      </c>
      <c r="B57" s="339"/>
      <c r="C57" s="339"/>
      <c r="D57" s="339"/>
      <c r="E57" s="339"/>
      <c r="F57" s="339"/>
      <c r="G57" s="339"/>
      <c r="H57" s="339"/>
      <c r="I57" s="343">
        <v>135</v>
      </c>
      <c r="J57" s="343"/>
      <c r="K57" s="343"/>
      <c r="L57" s="343">
        <f>SUMIF(C6:C44,"Fund-Relief",I6:I44)</f>
        <v>0</v>
      </c>
      <c r="M57" s="343"/>
      <c r="N57" s="343"/>
      <c r="O57" s="343">
        <f>SUMIF(M6:M51,"Fund-Relief",S6:S51)</f>
        <v>0</v>
      </c>
      <c r="P57" s="343"/>
      <c r="Q57" s="343"/>
      <c r="R57" s="361">
        <f t="shared" si="0"/>
        <v>135</v>
      </c>
      <c r="S57" s="361"/>
      <c r="T57" s="361"/>
    </row>
    <row r="58" spans="1:20" ht="12.75">
      <c r="A58" s="337" t="s">
        <v>39</v>
      </c>
      <c r="B58" s="305"/>
      <c r="C58" s="305"/>
      <c r="D58" s="305"/>
      <c r="E58" s="305"/>
      <c r="F58" s="305"/>
      <c r="G58" s="305"/>
      <c r="H58" s="305"/>
      <c r="I58" s="343">
        <v>1673.21</v>
      </c>
      <c r="J58" s="343"/>
      <c r="K58" s="343"/>
      <c r="L58" s="343">
        <f>SUMIF(C6:C44,"Dues-Reserve",I6:I44)</f>
        <v>0</v>
      </c>
      <c r="M58" s="343"/>
      <c r="N58" s="343"/>
      <c r="O58" s="343">
        <f>SUMIF(M6:M51,"Dues-Reserve",S6:S51)</f>
        <v>0</v>
      </c>
      <c r="P58" s="343"/>
      <c r="Q58" s="343"/>
      <c r="R58" s="361">
        <f t="shared" si="0"/>
        <v>1673.21</v>
      </c>
      <c r="S58" s="361"/>
      <c r="T58" s="361"/>
    </row>
    <row r="59" spans="1:20" ht="12.75">
      <c r="A59" s="338" t="s">
        <v>40</v>
      </c>
      <c r="B59" s="339"/>
      <c r="C59" s="339"/>
      <c r="D59" s="339"/>
      <c r="E59" s="339"/>
      <c r="F59" s="339"/>
      <c r="G59" s="339"/>
      <c r="H59" s="339"/>
      <c r="I59" s="343">
        <v>22827.72</v>
      </c>
      <c r="J59" s="343"/>
      <c r="K59" s="343"/>
      <c r="L59" s="343">
        <f>SUMIF(C6:C44,"Account-Savings",I6:I44)</f>
        <v>0</v>
      </c>
      <c r="M59" s="343"/>
      <c r="N59" s="343"/>
      <c r="O59" s="343">
        <f>SUMIF(M6:M51,"Account-Savings",S6:S51)</f>
        <v>0</v>
      </c>
      <c r="P59" s="343"/>
      <c r="Q59" s="343"/>
      <c r="R59" s="361">
        <f t="shared" si="0"/>
        <v>22827.72</v>
      </c>
      <c r="S59" s="361"/>
      <c r="T59" s="361"/>
    </row>
    <row r="60" spans="1:20" ht="12.75">
      <c r="A60" s="338" t="s">
        <v>41</v>
      </c>
      <c r="B60" s="339"/>
      <c r="C60" s="339"/>
      <c r="D60" s="339"/>
      <c r="E60" s="339"/>
      <c r="F60" s="339"/>
      <c r="G60" s="339"/>
      <c r="H60" s="339"/>
      <c r="I60" s="343">
        <v>300</v>
      </c>
      <c r="J60" s="343"/>
      <c r="K60" s="343"/>
      <c r="L60" s="343">
        <v>0</v>
      </c>
      <c r="M60" s="343"/>
      <c r="N60" s="343"/>
      <c r="O60" s="343">
        <v>0</v>
      </c>
      <c r="P60" s="343"/>
      <c r="Q60" s="343"/>
      <c r="R60" s="361">
        <f t="shared" si="0"/>
        <v>300</v>
      </c>
      <c r="S60" s="361"/>
      <c r="T60" s="361"/>
    </row>
    <row r="61" spans="1:20" ht="12.75">
      <c r="A61" s="338" t="s">
        <v>42</v>
      </c>
      <c r="B61" s="339"/>
      <c r="C61" s="339"/>
      <c r="D61" s="339"/>
      <c r="E61" s="339"/>
      <c r="F61" s="339"/>
      <c r="G61" s="339"/>
      <c r="H61" s="339"/>
      <c r="I61" s="343">
        <v>0</v>
      </c>
      <c r="J61" s="343"/>
      <c r="K61" s="343"/>
      <c r="L61" s="343">
        <v>0</v>
      </c>
      <c r="M61" s="343"/>
      <c r="N61" s="343"/>
      <c r="O61" s="343">
        <v>0</v>
      </c>
      <c r="P61" s="343"/>
      <c r="Q61" s="343"/>
      <c r="R61" s="361">
        <f t="shared" si="0"/>
        <v>0</v>
      </c>
      <c r="S61" s="361"/>
      <c r="T61" s="361"/>
    </row>
    <row r="62" spans="1:20" ht="12">
      <c r="A62" s="340" t="s">
        <v>410</v>
      </c>
      <c r="B62" s="341"/>
      <c r="C62" s="341"/>
      <c r="D62" s="341"/>
      <c r="E62" s="341"/>
      <c r="F62" s="341"/>
      <c r="G62" s="341"/>
      <c r="H62" s="342"/>
      <c r="I62" s="343">
        <v>937.3900000000001</v>
      </c>
      <c r="J62" s="343"/>
      <c r="K62" s="343"/>
      <c r="L62" s="343">
        <f>SUMIF(C6:C44,"Fund-Nat. Mil. Serv.",I6:I44)</f>
        <v>0</v>
      </c>
      <c r="M62" s="343"/>
      <c r="N62" s="343"/>
      <c r="O62" s="343">
        <f>SUMIF(M6:M51,"Fund-Nat. Mil. Serv.",S6:S51)</f>
        <v>0</v>
      </c>
      <c r="P62" s="343"/>
      <c r="Q62" s="343"/>
      <c r="R62" s="361">
        <f t="shared" si="0"/>
        <v>937.3900000000001</v>
      </c>
      <c r="S62" s="361"/>
      <c r="T62" s="361"/>
    </row>
    <row r="63" spans="1:20" ht="12">
      <c r="A63" s="340" t="s">
        <v>97</v>
      </c>
      <c r="B63" s="341"/>
      <c r="C63" s="341"/>
      <c r="D63" s="341"/>
      <c r="E63" s="341"/>
      <c r="F63" s="341"/>
      <c r="G63" s="341"/>
      <c r="H63" s="342"/>
      <c r="I63" s="343">
        <v>3400</v>
      </c>
      <c r="J63" s="343"/>
      <c r="K63" s="343"/>
      <c r="L63" s="343">
        <f>SUMIF(C6:C44,"Fund-Scholarship",I6:I44)</f>
        <v>0</v>
      </c>
      <c r="M63" s="343"/>
      <c r="N63" s="343"/>
      <c r="O63" s="343">
        <f>SUMIF(M6:M51,"Fund-Scholarship",S6:S51)</f>
        <v>0</v>
      </c>
      <c r="P63" s="343"/>
      <c r="Q63" s="343"/>
      <c r="R63" s="361">
        <f>I63+L63-O63</f>
        <v>3400</v>
      </c>
      <c r="S63" s="361"/>
      <c r="T63" s="361"/>
    </row>
    <row r="64" spans="1:20" ht="12">
      <c r="A64" s="340" t="s">
        <v>96</v>
      </c>
      <c r="B64" s="341"/>
      <c r="C64" s="341"/>
      <c r="D64" s="341"/>
      <c r="E64" s="341"/>
      <c r="F64" s="341"/>
      <c r="G64" s="341"/>
      <c r="H64" s="342"/>
      <c r="I64" s="343">
        <v>9400</v>
      </c>
      <c r="J64" s="343"/>
      <c r="K64" s="343"/>
      <c r="L64" s="343">
        <f>SUMIF(C6:C44,"Fund-Stock",I6:I44)</f>
        <v>0</v>
      </c>
      <c r="M64" s="343"/>
      <c r="N64" s="343"/>
      <c r="O64" s="343">
        <f>SUMIF(M6:M51,"Fund-Stock",S6:S51)</f>
        <v>0</v>
      </c>
      <c r="P64" s="343"/>
      <c r="Q64" s="343"/>
      <c r="R64" s="361">
        <f>I64+L64-O64</f>
        <v>9400</v>
      </c>
      <c r="S64" s="361"/>
      <c r="T64" s="361"/>
    </row>
    <row r="65" spans="1:20" ht="12">
      <c r="A65" s="340" t="s">
        <v>98</v>
      </c>
      <c r="B65" s="341"/>
      <c r="C65" s="341"/>
      <c r="D65" s="341"/>
      <c r="E65" s="341"/>
      <c r="F65" s="341"/>
      <c r="G65" s="341"/>
      <c r="H65" s="342"/>
      <c r="I65" s="343">
        <v>4076.1400000000003</v>
      </c>
      <c r="J65" s="343"/>
      <c r="K65" s="343"/>
      <c r="L65" s="343">
        <f>SUMIF(C6:C44,"Fund-Memorial",I6:I44)</f>
        <v>0</v>
      </c>
      <c r="M65" s="343"/>
      <c r="N65" s="343"/>
      <c r="O65" s="343">
        <f>SUMIF(M6:M51,"Fund-Memorial",S6:S51)</f>
        <v>0</v>
      </c>
      <c r="P65" s="343"/>
      <c r="Q65" s="343"/>
      <c r="R65" s="361">
        <f>I65+L65-O65</f>
        <v>4076.1400000000003</v>
      </c>
      <c r="S65" s="361"/>
      <c r="T65" s="361"/>
    </row>
    <row r="66" spans="1:20" ht="12">
      <c r="A66" s="336" t="s">
        <v>350</v>
      </c>
      <c r="B66" s="336"/>
      <c r="C66" s="336"/>
      <c r="D66" s="336"/>
      <c r="E66" s="336"/>
      <c r="F66" s="336"/>
      <c r="G66" s="336"/>
      <c r="H66" s="336"/>
      <c r="I66" s="360">
        <f>SUM(I54:K65)</f>
        <v>36271.38</v>
      </c>
      <c r="J66" s="360"/>
      <c r="K66" s="360"/>
      <c r="L66" s="366">
        <f>SUM(L54:N65)</f>
        <v>6348.740000000001</v>
      </c>
      <c r="M66" s="366"/>
      <c r="N66" s="366"/>
      <c r="O66" s="366">
        <f>SUM(O54:Q65)</f>
        <v>5652.240000000001</v>
      </c>
      <c r="P66" s="366"/>
      <c r="Q66" s="366"/>
      <c r="R66" s="367">
        <f>I66+L66-O66</f>
        <v>36967.88</v>
      </c>
      <c r="S66" s="367"/>
      <c r="T66" s="367"/>
    </row>
    <row r="67" ht="12">
      <c r="K67" s="181" t="s">
        <v>351</v>
      </c>
    </row>
    <row r="71" ht="12">
      <c r="U71" s="187"/>
    </row>
  </sheetData>
  <sheetProtection/>
  <mergeCells count="431">
    <mergeCell ref="A8:B8"/>
    <mergeCell ref="A10:B10"/>
    <mergeCell ref="C10:E10"/>
    <mergeCell ref="F10:H10"/>
    <mergeCell ref="I10:J10"/>
    <mergeCell ref="A9:B9"/>
    <mergeCell ref="C9:E9"/>
    <mergeCell ref="F9:H9"/>
    <mergeCell ref="I9:J9"/>
    <mergeCell ref="C13:E13"/>
    <mergeCell ref="C14:E14"/>
    <mergeCell ref="C15:E15"/>
    <mergeCell ref="P8:R8"/>
    <mergeCell ref="F11:H11"/>
    <mergeCell ref="P14:R14"/>
    <mergeCell ref="P15:R15"/>
    <mergeCell ref="M11:O11"/>
    <mergeCell ref="I7:J7"/>
    <mergeCell ref="K7:L7"/>
    <mergeCell ref="M7:O7"/>
    <mergeCell ref="P7:R7"/>
    <mergeCell ref="P10:R10"/>
    <mergeCell ref="P9:R9"/>
    <mergeCell ref="K9:L9"/>
    <mergeCell ref="M9:O9"/>
    <mergeCell ref="A14:B14"/>
    <mergeCell ref="A15:B15"/>
    <mergeCell ref="A11:B11"/>
    <mergeCell ref="C8:E8"/>
    <mergeCell ref="F8:H8"/>
    <mergeCell ref="A13:B13"/>
    <mergeCell ref="F14:H14"/>
    <mergeCell ref="F15:H15"/>
    <mergeCell ref="A12:B12"/>
    <mergeCell ref="C12:E12"/>
    <mergeCell ref="A24:B24"/>
    <mergeCell ref="A23:B23"/>
    <mergeCell ref="A22:B22"/>
    <mergeCell ref="A7:B7"/>
    <mergeCell ref="C7:E7"/>
    <mergeCell ref="F7:H7"/>
    <mergeCell ref="A16:B16"/>
    <mergeCell ref="C16:E16"/>
    <mergeCell ref="F16:H16"/>
    <mergeCell ref="C11:E11"/>
    <mergeCell ref="A34:B34"/>
    <mergeCell ref="C33:E33"/>
    <mergeCell ref="C26:E26"/>
    <mergeCell ref="C29:E29"/>
    <mergeCell ref="C30:E30"/>
    <mergeCell ref="C28:E28"/>
    <mergeCell ref="C32:E32"/>
    <mergeCell ref="C34:E34"/>
    <mergeCell ref="C18:E18"/>
    <mergeCell ref="F19:H19"/>
    <mergeCell ref="C20:E20"/>
    <mergeCell ref="F20:H20"/>
    <mergeCell ref="F21:H21"/>
    <mergeCell ref="C21:E21"/>
    <mergeCell ref="A37:B37"/>
    <mergeCell ref="C27:E27"/>
    <mergeCell ref="A38:B38"/>
    <mergeCell ref="A31:B31"/>
    <mergeCell ref="A36:B36"/>
    <mergeCell ref="C36:E36"/>
    <mergeCell ref="C37:E37"/>
    <mergeCell ref="A28:B28"/>
    <mergeCell ref="A29:B29"/>
    <mergeCell ref="A27:B27"/>
    <mergeCell ref="F31:H31"/>
    <mergeCell ref="A20:B20"/>
    <mergeCell ref="A21:B21"/>
    <mergeCell ref="A19:B19"/>
    <mergeCell ref="C19:E19"/>
    <mergeCell ref="A35:B35"/>
    <mergeCell ref="F26:H26"/>
    <mergeCell ref="A26:B26"/>
    <mergeCell ref="A33:B33"/>
    <mergeCell ref="A32:B32"/>
    <mergeCell ref="P50:R50"/>
    <mergeCell ref="P51:R51"/>
    <mergeCell ref="M50:O50"/>
    <mergeCell ref="M51:O51"/>
    <mergeCell ref="M34:O34"/>
    <mergeCell ref="K47:L47"/>
    <mergeCell ref="K49:L49"/>
    <mergeCell ref="P47:R47"/>
    <mergeCell ref="M48:O48"/>
    <mergeCell ref="M40:O40"/>
    <mergeCell ref="K28:L28"/>
    <mergeCell ref="I17:J17"/>
    <mergeCell ref="F12:H12"/>
    <mergeCell ref="F13:H13"/>
    <mergeCell ref="F38:H38"/>
    <mergeCell ref="F36:H36"/>
    <mergeCell ref="I32:J32"/>
    <mergeCell ref="I33:J33"/>
    <mergeCell ref="F37:H37"/>
    <mergeCell ref="F30:H30"/>
    <mergeCell ref="I34:J34"/>
    <mergeCell ref="K39:L39"/>
    <mergeCell ref="P2:Q2"/>
    <mergeCell ref="R2:T2"/>
    <mergeCell ref="S24:T24"/>
    <mergeCell ref="S25:T25"/>
    <mergeCell ref="K18:L18"/>
    <mergeCell ref="I8:J8"/>
    <mergeCell ref="S31:T31"/>
    <mergeCell ref="P35:R35"/>
    <mergeCell ref="K32:L32"/>
    <mergeCell ref="P43:R43"/>
    <mergeCell ref="P44:R44"/>
    <mergeCell ref="P45:R45"/>
    <mergeCell ref="P41:R41"/>
    <mergeCell ref="K45:L45"/>
    <mergeCell ref="P36:R36"/>
    <mergeCell ref="P34:R34"/>
    <mergeCell ref="M35:O35"/>
    <mergeCell ref="M43:O43"/>
    <mergeCell ref="A39:B39"/>
    <mergeCell ref="A40:B40"/>
    <mergeCell ref="C40:E40"/>
    <mergeCell ref="F40:H40"/>
    <mergeCell ref="K46:L46"/>
    <mergeCell ref="S26:T26"/>
    <mergeCell ref="K27:L27"/>
    <mergeCell ref="S27:T27"/>
    <mergeCell ref="K43:L43"/>
    <mergeCell ref="K44:L44"/>
    <mergeCell ref="O62:Q62"/>
    <mergeCell ref="O66:Q66"/>
    <mergeCell ref="R63:T63"/>
    <mergeCell ref="R64:T64"/>
    <mergeCell ref="R62:T62"/>
    <mergeCell ref="R66:T66"/>
    <mergeCell ref="R65:T65"/>
    <mergeCell ref="O64:Q64"/>
    <mergeCell ref="R61:T61"/>
    <mergeCell ref="O61:Q61"/>
    <mergeCell ref="R60:T60"/>
    <mergeCell ref="L62:N62"/>
    <mergeCell ref="L66:N66"/>
    <mergeCell ref="L63:N63"/>
    <mergeCell ref="O63:Q63"/>
    <mergeCell ref="L64:N64"/>
    <mergeCell ref="L65:N65"/>
    <mergeCell ref="O65:Q65"/>
    <mergeCell ref="S52:T52"/>
    <mergeCell ref="K52:R52"/>
    <mergeCell ref="P49:R49"/>
    <mergeCell ref="M49:O49"/>
    <mergeCell ref="S49:T49"/>
    <mergeCell ref="O60:Q60"/>
    <mergeCell ref="K50:L50"/>
    <mergeCell ref="K51:L51"/>
    <mergeCell ref="S50:T50"/>
    <mergeCell ref="S51:T51"/>
    <mergeCell ref="R54:T54"/>
    <mergeCell ref="R55:T55"/>
    <mergeCell ref="O58:Q58"/>
    <mergeCell ref="O59:Q59"/>
    <mergeCell ref="R56:T56"/>
    <mergeCell ref="R57:T57"/>
    <mergeCell ref="S48:T48"/>
    <mergeCell ref="R53:T53"/>
    <mergeCell ref="O53:Q53"/>
    <mergeCell ref="L59:N59"/>
    <mergeCell ref="O54:Q54"/>
    <mergeCell ref="O55:Q55"/>
    <mergeCell ref="O56:Q56"/>
    <mergeCell ref="O57:Q57"/>
    <mergeCell ref="R58:T58"/>
    <mergeCell ref="R59:T59"/>
    <mergeCell ref="K40:L40"/>
    <mergeCell ref="I65:K65"/>
    <mergeCell ref="L58:N58"/>
    <mergeCell ref="L60:N60"/>
    <mergeCell ref="I63:K63"/>
    <mergeCell ref="I64:K64"/>
    <mergeCell ref="I61:K61"/>
    <mergeCell ref="L61:N61"/>
    <mergeCell ref="D46:J47"/>
    <mergeCell ref="D48:J49"/>
    <mergeCell ref="I62:K62"/>
    <mergeCell ref="I66:K66"/>
    <mergeCell ref="L54:N54"/>
    <mergeCell ref="L55:N55"/>
    <mergeCell ref="L56:N56"/>
    <mergeCell ref="L57:N57"/>
    <mergeCell ref="S32:T32"/>
    <mergeCell ref="P20:R20"/>
    <mergeCell ref="S21:T21"/>
    <mergeCell ref="M31:O31"/>
    <mergeCell ref="P26:R26"/>
    <mergeCell ref="P27:R27"/>
    <mergeCell ref="P32:R32"/>
    <mergeCell ref="P33:R33"/>
    <mergeCell ref="P19:R19"/>
    <mergeCell ref="P16:R16"/>
    <mergeCell ref="P18:R18"/>
    <mergeCell ref="P31:R31"/>
    <mergeCell ref="P30:R30"/>
    <mergeCell ref="M30:O30"/>
    <mergeCell ref="C17:E17"/>
    <mergeCell ref="S33:T33"/>
    <mergeCell ref="S34:T34"/>
    <mergeCell ref="S35:T35"/>
    <mergeCell ref="M32:O32"/>
    <mergeCell ref="M33:O33"/>
    <mergeCell ref="F29:H29"/>
    <mergeCell ref="F32:H32"/>
    <mergeCell ref="K31:L31"/>
    <mergeCell ref="F17:H17"/>
    <mergeCell ref="F18:H18"/>
    <mergeCell ref="A18:B18"/>
    <mergeCell ref="A25:B25"/>
    <mergeCell ref="A30:B30"/>
    <mergeCell ref="R4:T4"/>
    <mergeCell ref="O4:Q4"/>
    <mergeCell ref="S30:T30"/>
    <mergeCell ref="S28:T28"/>
    <mergeCell ref="S29:T29"/>
    <mergeCell ref="I18:J18"/>
    <mergeCell ref="K33:L33"/>
    <mergeCell ref="K34:L34"/>
    <mergeCell ref="A17:B17"/>
    <mergeCell ref="F34:H34"/>
    <mergeCell ref="K19:L19"/>
    <mergeCell ref="K22:L22"/>
    <mergeCell ref="I19:J19"/>
    <mergeCell ref="K20:L20"/>
    <mergeCell ref="K25:L25"/>
    <mergeCell ref="H4:J4"/>
    <mergeCell ref="F6:H6"/>
    <mergeCell ref="A5:B5"/>
    <mergeCell ref="A6:B6"/>
    <mergeCell ref="C6:E6"/>
    <mergeCell ref="I6:J6"/>
    <mergeCell ref="C5:J5"/>
    <mergeCell ref="A4:C4"/>
    <mergeCell ref="D4:F4"/>
    <mergeCell ref="S41:T41"/>
    <mergeCell ref="S42:T42"/>
    <mergeCell ref="K41:L41"/>
    <mergeCell ref="K38:L38"/>
    <mergeCell ref="M38:O38"/>
    <mergeCell ref="S36:T36"/>
    <mergeCell ref="P42:R42"/>
    <mergeCell ref="M39:O39"/>
    <mergeCell ref="P39:R39"/>
    <mergeCell ref="M42:O42"/>
    <mergeCell ref="M26:O26"/>
    <mergeCell ref="S40:T40"/>
    <mergeCell ref="S38:T38"/>
    <mergeCell ref="S39:T39"/>
    <mergeCell ref="P40:R40"/>
    <mergeCell ref="P37:R37"/>
    <mergeCell ref="P38:R38"/>
    <mergeCell ref="M27:O27"/>
    <mergeCell ref="M29:O29"/>
    <mergeCell ref="P28:R28"/>
    <mergeCell ref="K16:L16"/>
    <mergeCell ref="I35:J35"/>
    <mergeCell ref="K21:L21"/>
    <mergeCell ref="S43:T43"/>
    <mergeCell ref="S37:T37"/>
    <mergeCell ref="K26:L26"/>
    <mergeCell ref="M36:O36"/>
    <mergeCell ref="M37:O37"/>
    <mergeCell ref="K37:L37"/>
    <mergeCell ref="K30:L30"/>
    <mergeCell ref="I16:J16"/>
    <mergeCell ref="I15:J15"/>
    <mergeCell ref="K35:L35"/>
    <mergeCell ref="I25:J25"/>
    <mergeCell ref="I24:J24"/>
    <mergeCell ref="I30:J30"/>
    <mergeCell ref="I31:J31"/>
    <mergeCell ref="I20:J20"/>
    <mergeCell ref="K29:L29"/>
    <mergeCell ref="I21:J21"/>
    <mergeCell ref="I39:J39"/>
    <mergeCell ref="F39:H39"/>
    <mergeCell ref="L53:N53"/>
    <mergeCell ref="I53:K53"/>
    <mergeCell ref="M41:O41"/>
    <mergeCell ref="I11:J11"/>
    <mergeCell ref="I12:J12"/>
    <mergeCell ref="I13:J13"/>
    <mergeCell ref="I14:J14"/>
    <mergeCell ref="K36:L36"/>
    <mergeCell ref="I40:J40"/>
    <mergeCell ref="I41:J41"/>
    <mergeCell ref="I42:J42"/>
    <mergeCell ref="C43:E43"/>
    <mergeCell ref="F43:H43"/>
    <mergeCell ref="C44:E44"/>
    <mergeCell ref="F44:H44"/>
    <mergeCell ref="A55:H55"/>
    <mergeCell ref="A56:H56"/>
    <mergeCell ref="C42:E42"/>
    <mergeCell ref="F42:H42"/>
    <mergeCell ref="C46:C52"/>
    <mergeCell ref="K48:L48"/>
    <mergeCell ref="I54:K54"/>
    <mergeCell ref="I55:K55"/>
    <mergeCell ref="I56:K56"/>
    <mergeCell ref="K42:L42"/>
    <mergeCell ref="I36:J36"/>
    <mergeCell ref="I37:J37"/>
    <mergeCell ref="C39:E39"/>
    <mergeCell ref="C38:E38"/>
    <mergeCell ref="I38:J38"/>
    <mergeCell ref="A60:H60"/>
    <mergeCell ref="I57:K57"/>
    <mergeCell ref="I58:K58"/>
    <mergeCell ref="I60:K60"/>
    <mergeCell ref="A54:H54"/>
    <mergeCell ref="A65:H65"/>
    <mergeCell ref="A57:H57"/>
    <mergeCell ref="K10:L10"/>
    <mergeCell ref="A61:H61"/>
    <mergeCell ref="A62:H62"/>
    <mergeCell ref="I59:K59"/>
    <mergeCell ref="K13:L13"/>
    <mergeCell ref="K14:L14"/>
    <mergeCell ref="K15:L15"/>
    <mergeCell ref="K17:L17"/>
    <mergeCell ref="K5:L5"/>
    <mergeCell ref="K6:L6"/>
    <mergeCell ref="K11:L11"/>
    <mergeCell ref="K12:L12"/>
    <mergeCell ref="K8:L8"/>
    <mergeCell ref="A66:H66"/>
    <mergeCell ref="A58:H58"/>
    <mergeCell ref="A59:H59"/>
    <mergeCell ref="A63:H63"/>
    <mergeCell ref="A64:H64"/>
    <mergeCell ref="M24:O24"/>
    <mergeCell ref="P24:R24"/>
    <mergeCell ref="P25:R25"/>
    <mergeCell ref="C22:E22"/>
    <mergeCell ref="F23:H23"/>
    <mergeCell ref="F22:H22"/>
    <mergeCell ref="C23:E23"/>
    <mergeCell ref="M25:O25"/>
    <mergeCell ref="C24:E24"/>
    <mergeCell ref="M28:O28"/>
    <mergeCell ref="P29:R29"/>
    <mergeCell ref="P22:R22"/>
    <mergeCell ref="I26:J26"/>
    <mergeCell ref="I28:J28"/>
    <mergeCell ref="I29:J29"/>
    <mergeCell ref="I27:J27"/>
    <mergeCell ref="K24:L24"/>
    <mergeCell ref="K23:L23"/>
    <mergeCell ref="I22:J22"/>
    <mergeCell ref="F35:H35"/>
    <mergeCell ref="C35:E35"/>
    <mergeCell ref="F24:H24"/>
    <mergeCell ref="C25:E25"/>
    <mergeCell ref="F25:H25"/>
    <mergeCell ref="I23:J23"/>
    <mergeCell ref="F33:H33"/>
    <mergeCell ref="F27:H27"/>
    <mergeCell ref="C31:E31"/>
    <mergeCell ref="F28:H28"/>
    <mergeCell ref="M21:O21"/>
    <mergeCell ref="S22:T22"/>
    <mergeCell ref="S23:T23"/>
    <mergeCell ref="M22:O22"/>
    <mergeCell ref="P21:R21"/>
    <mergeCell ref="P23:R23"/>
    <mergeCell ref="S14:T14"/>
    <mergeCell ref="S15:T15"/>
    <mergeCell ref="S16:T16"/>
    <mergeCell ref="M23:O23"/>
    <mergeCell ref="S17:T17"/>
    <mergeCell ref="M19:O19"/>
    <mergeCell ref="M16:O16"/>
    <mergeCell ref="M20:O20"/>
    <mergeCell ref="M15:O15"/>
    <mergeCell ref="P17:R17"/>
    <mergeCell ref="S44:T44"/>
    <mergeCell ref="S45:T45"/>
    <mergeCell ref="S46:T46"/>
    <mergeCell ref="S47:T47"/>
    <mergeCell ref="M44:O44"/>
    <mergeCell ref="M45:O45"/>
    <mergeCell ref="M46:O46"/>
    <mergeCell ref="M47:O47"/>
    <mergeCell ref="P46:R46"/>
    <mergeCell ref="P48:R48"/>
    <mergeCell ref="A43:B43"/>
    <mergeCell ref="A44:B44"/>
    <mergeCell ref="A46:B52"/>
    <mergeCell ref="A45:H45"/>
    <mergeCell ref="D50:J51"/>
    <mergeCell ref="I43:J43"/>
    <mergeCell ref="I44:J44"/>
    <mergeCell ref="I45:J45"/>
    <mergeCell ref="D52:J52"/>
    <mergeCell ref="S6:T6"/>
    <mergeCell ref="S11:T11"/>
    <mergeCell ref="S12:T12"/>
    <mergeCell ref="S13:T13"/>
    <mergeCell ref="S7:T7"/>
    <mergeCell ref="A53:H53"/>
    <mergeCell ref="C41:E41"/>
    <mergeCell ref="F41:H41"/>
    <mergeCell ref="A41:B41"/>
    <mergeCell ref="A42:B42"/>
    <mergeCell ref="M12:O12"/>
    <mergeCell ref="M13:O13"/>
    <mergeCell ref="M8:O8"/>
    <mergeCell ref="P12:R12"/>
    <mergeCell ref="S8:T8"/>
    <mergeCell ref="S9:T9"/>
    <mergeCell ref="S10:T10"/>
    <mergeCell ref="M10:O10"/>
    <mergeCell ref="P13:R13"/>
    <mergeCell ref="M5:T5"/>
    <mergeCell ref="S18:T18"/>
    <mergeCell ref="S19:T19"/>
    <mergeCell ref="S20:T20"/>
    <mergeCell ref="M17:O17"/>
    <mergeCell ref="M18:O18"/>
    <mergeCell ref="P6:R6"/>
    <mergeCell ref="P11:R11"/>
    <mergeCell ref="M14:O14"/>
    <mergeCell ref="M6:O6"/>
  </mergeCells>
  <dataValidations count="2">
    <dataValidation type="list" allowBlank="1" showInputMessage="1" sqref="C6:E44 M6:O51">
      <formula1>REASON1</formula1>
    </dataValidation>
    <dataValidation type="list" allowBlank="1" showInputMessage="1" sqref="F6:H44 P6:R51">
      <formula1>REASON2</formula1>
    </dataValidation>
  </dataValidations>
  <printOptions/>
  <pageMargins left="0.75" right="0" top="0" bottom="0" header="0" footer="0"/>
  <pageSetup fitToHeight="1" fitToWidth="1" horizontalDpi="600" verticalDpi="600" orientation="portrait" scale="89"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Sprint Nextel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caseycarroll</cp:lastModifiedBy>
  <cp:lastPrinted>2011-02-11T23:18:46Z</cp:lastPrinted>
  <dcterms:created xsi:type="dcterms:W3CDTF">2008-02-09T23:06:06Z</dcterms:created>
  <dcterms:modified xsi:type="dcterms:W3CDTF">2021-07-21T16:05:30Z</dcterms:modified>
  <cp:category/>
  <cp:version/>
  <cp:contentType/>
  <cp:contentStatus/>
</cp:coreProperties>
</file>